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405" activeTab="1"/>
  </bookViews>
  <sheets>
    <sheet name="Corona Records" sheetId="27" r:id="rId1"/>
    <sheet name="Sum" sheetId="28" r:id="rId2"/>
    <sheet name="Quarantine" sheetId="29" r:id="rId3"/>
  </sheets>
  <externalReferences>
    <externalReference r:id="rId4"/>
  </externalReferences>
  <definedNames>
    <definedName name="_xlnm._FilterDatabase" localSheetId="2" hidden="1">Quarantine!$A$9:$W$155</definedName>
    <definedName name="_xlnm.Print_Area" localSheetId="0">'Corona Records'!$A$1:$Z$6</definedName>
    <definedName name="_xlnm.Print_Titles" localSheetId="0">'Corona Records'!$3:$4</definedName>
  </definedNames>
  <calcPr calcId="152511"/>
</workbook>
</file>

<file path=xl/calcChain.xml><?xml version="1.0" encoding="utf-8"?>
<calcChain xmlns="http://schemas.openxmlformats.org/spreadsheetml/2006/main">
  <c r="T5" i="27" l="1"/>
  <c r="E42" i="28"/>
  <c r="F42" i="28"/>
  <c r="G42" i="28"/>
  <c r="H42" i="28"/>
  <c r="I42" i="28"/>
  <c r="J42" i="28"/>
  <c r="H13" i="28"/>
  <c r="H14" i="28"/>
  <c r="H15" i="28"/>
  <c r="H16" i="28"/>
  <c r="L90" i="29"/>
  <c r="M90" i="29"/>
  <c r="N90" i="29"/>
  <c r="N30" i="28"/>
  <c r="D42" i="28" l="1"/>
  <c r="E31" i="28" l="1"/>
  <c r="E41" i="28"/>
  <c r="H40" i="28"/>
  <c r="H41" i="28"/>
  <c r="H12" i="28" l="1"/>
  <c r="I11" i="29" l="1"/>
  <c r="I12" i="29"/>
  <c r="I13" i="29"/>
  <c r="I14" i="29"/>
  <c r="I15" i="29"/>
  <c r="I16" i="29"/>
  <c r="I17" i="29"/>
  <c r="I18" i="29"/>
  <c r="I19" i="29"/>
  <c r="I20" i="29"/>
  <c r="I21" i="29"/>
  <c r="J48" i="29" l="1"/>
  <c r="K48" i="29"/>
  <c r="O48" i="29"/>
  <c r="P48" i="29"/>
  <c r="Q48" i="29"/>
  <c r="R48" i="29"/>
  <c r="S48" i="29"/>
  <c r="T48" i="29"/>
  <c r="U48" i="29"/>
  <c r="J149" i="29"/>
  <c r="K149" i="29"/>
  <c r="H31" i="28" l="1"/>
  <c r="J153" i="29"/>
  <c r="K153" i="29"/>
  <c r="L153" i="29"/>
  <c r="M153" i="29"/>
  <c r="N153" i="29"/>
  <c r="J151" i="29"/>
  <c r="K151" i="29"/>
  <c r="L151" i="29"/>
  <c r="J147" i="29"/>
  <c r="K147" i="29"/>
  <c r="J145" i="29"/>
  <c r="K145" i="29"/>
  <c r="J143" i="29"/>
  <c r="K143" i="29"/>
  <c r="J141" i="29"/>
  <c r="K141" i="29"/>
  <c r="J124" i="29"/>
  <c r="K124" i="29"/>
  <c r="J109" i="29"/>
  <c r="K109" i="29"/>
  <c r="J90" i="29"/>
  <c r="K90" i="29"/>
  <c r="J75" i="29"/>
  <c r="K75" i="29"/>
  <c r="J70" i="29"/>
  <c r="K70" i="29"/>
  <c r="J22" i="29"/>
  <c r="K22" i="29"/>
  <c r="O153" i="29" l="1"/>
  <c r="P153" i="29"/>
  <c r="Q153" i="29"/>
  <c r="R153" i="29"/>
  <c r="S153" i="29"/>
  <c r="T153" i="29"/>
  <c r="U153" i="29"/>
  <c r="O151" i="29"/>
  <c r="P151" i="29"/>
  <c r="Q151" i="29"/>
  <c r="R151" i="29"/>
  <c r="S151" i="29"/>
  <c r="T151" i="29"/>
  <c r="U151" i="29"/>
  <c r="O149" i="29"/>
  <c r="P149" i="29"/>
  <c r="Q149" i="29"/>
  <c r="R149" i="29"/>
  <c r="S149" i="29"/>
  <c r="T149" i="29"/>
  <c r="U149" i="29"/>
  <c r="O147" i="29"/>
  <c r="P147" i="29"/>
  <c r="Q147" i="29"/>
  <c r="R147" i="29"/>
  <c r="S147" i="29"/>
  <c r="T147" i="29"/>
  <c r="U147" i="29"/>
  <c r="O145" i="29"/>
  <c r="P145" i="29"/>
  <c r="Q145" i="29"/>
  <c r="R145" i="29"/>
  <c r="S145" i="29"/>
  <c r="T145" i="29"/>
  <c r="U145" i="29"/>
  <c r="O143" i="29"/>
  <c r="P143" i="29"/>
  <c r="Q143" i="29"/>
  <c r="R143" i="29"/>
  <c r="S143" i="29"/>
  <c r="T143" i="29"/>
  <c r="U143" i="29"/>
  <c r="O141" i="29"/>
  <c r="P141" i="29"/>
  <c r="Q141" i="29"/>
  <c r="R141" i="29"/>
  <c r="S141" i="29"/>
  <c r="T141" i="29"/>
  <c r="U141" i="29"/>
  <c r="O124" i="29"/>
  <c r="P124" i="29"/>
  <c r="Q124" i="29"/>
  <c r="R124" i="29"/>
  <c r="S124" i="29"/>
  <c r="T124" i="29"/>
  <c r="U124" i="29"/>
  <c r="O109" i="29"/>
  <c r="P109" i="29"/>
  <c r="Q109" i="29"/>
  <c r="R109" i="29"/>
  <c r="S109" i="29"/>
  <c r="T109" i="29"/>
  <c r="U109" i="29"/>
  <c r="O90" i="29"/>
  <c r="P90" i="29"/>
  <c r="Q90" i="29"/>
  <c r="R90" i="29"/>
  <c r="S90" i="29"/>
  <c r="T90" i="29"/>
  <c r="U90" i="29"/>
  <c r="O75" i="29"/>
  <c r="P75" i="29"/>
  <c r="Q75" i="29"/>
  <c r="R75" i="29"/>
  <c r="S75" i="29"/>
  <c r="T75" i="29"/>
  <c r="U75" i="29"/>
  <c r="O70" i="29"/>
  <c r="P70" i="29"/>
  <c r="Q70" i="29"/>
  <c r="R70" i="29"/>
  <c r="S70" i="29"/>
  <c r="T70" i="29"/>
  <c r="U70" i="29"/>
  <c r="O22" i="29"/>
  <c r="P22" i="29"/>
  <c r="Q22" i="29"/>
  <c r="R22" i="29"/>
  <c r="S22" i="29"/>
  <c r="T22" i="29"/>
  <c r="K154" i="29" l="1"/>
  <c r="J154" i="29"/>
  <c r="F153" i="29"/>
  <c r="V153" i="29"/>
  <c r="V151" i="29"/>
  <c r="V149" i="29"/>
  <c r="V147" i="29"/>
  <c r="V145" i="29"/>
  <c r="V143" i="29"/>
  <c r="V141" i="29"/>
  <c r="V124" i="29"/>
  <c r="V109" i="29"/>
  <c r="V90" i="29"/>
  <c r="V75" i="29"/>
  <c r="V70" i="29"/>
  <c r="W70" i="29"/>
  <c r="V48" i="29"/>
  <c r="U22" i="29"/>
  <c r="V22" i="29"/>
  <c r="E40" i="28" l="1"/>
  <c r="V154" i="29" l="1"/>
  <c r="R154" i="29"/>
  <c r="Q154" i="29"/>
  <c r="U154" i="29"/>
  <c r="T154" i="29"/>
  <c r="P154" i="29"/>
  <c r="S154" i="29"/>
  <c r="O154" i="29"/>
  <c r="I76" i="29"/>
  <c r="I77" i="29"/>
  <c r="H29" i="28" l="1"/>
  <c r="I128" i="29" l="1"/>
  <c r="I129" i="29"/>
  <c r="I130" i="29"/>
  <c r="I131" i="29"/>
  <c r="I132" i="29"/>
  <c r="E20" i="28" l="1"/>
  <c r="F20" i="28"/>
  <c r="G20" i="28"/>
  <c r="I150" i="29" l="1"/>
  <c r="I151" i="29" s="1"/>
  <c r="H39" i="28" l="1"/>
  <c r="E39" i="28"/>
  <c r="H38" i="28"/>
  <c r="E38" i="28"/>
  <c r="H37" i="28"/>
  <c r="E37" i="28"/>
  <c r="H36" i="28"/>
  <c r="E36" i="28"/>
  <c r="H35" i="28"/>
  <c r="E35" i="28"/>
  <c r="H34" i="28"/>
  <c r="E34" i="28"/>
  <c r="H33" i="28"/>
  <c r="E33" i="28"/>
  <c r="H32" i="28"/>
  <c r="E32" i="28"/>
  <c r="H30" i="28"/>
  <c r="E30" i="28"/>
  <c r="E29" i="28"/>
  <c r="H28" i="28"/>
  <c r="E28" i="28"/>
  <c r="H27" i="28"/>
  <c r="E27" i="28"/>
  <c r="H26" i="28"/>
  <c r="E26" i="28"/>
  <c r="H25" i="28"/>
  <c r="E25" i="28"/>
  <c r="H24" i="28"/>
  <c r="E24" i="28"/>
  <c r="W153" i="29"/>
  <c r="E153" i="29"/>
  <c r="I152" i="29"/>
  <c r="I153" i="29" s="1"/>
  <c r="E151" i="29"/>
  <c r="N150" i="29"/>
  <c r="N151" i="29" s="1"/>
  <c r="M150" i="29"/>
  <c r="M151" i="29" s="1"/>
  <c r="F150" i="29"/>
  <c r="F151" i="29" s="1"/>
  <c r="W149" i="29"/>
  <c r="E149" i="29"/>
  <c r="N148" i="29"/>
  <c r="N149" i="29" s="1"/>
  <c r="M148" i="29"/>
  <c r="M149" i="29" s="1"/>
  <c r="I148" i="29"/>
  <c r="I149" i="29" s="1"/>
  <c r="F148" i="29"/>
  <c r="F149" i="29" s="1"/>
  <c r="W147" i="29"/>
  <c r="E147" i="29"/>
  <c r="N146" i="29"/>
  <c r="N147" i="29" s="1"/>
  <c r="M146" i="29"/>
  <c r="M147" i="29" s="1"/>
  <c r="I146" i="29"/>
  <c r="I147" i="29" s="1"/>
  <c r="F146" i="29"/>
  <c r="F147" i="29" s="1"/>
  <c r="W145" i="29"/>
  <c r="E145" i="29"/>
  <c r="N144" i="29"/>
  <c r="N145" i="29" s="1"/>
  <c r="M144" i="29"/>
  <c r="M145" i="29" s="1"/>
  <c r="I144" i="29"/>
  <c r="I145" i="29" s="1"/>
  <c r="F144" i="29"/>
  <c r="F145" i="29" s="1"/>
  <c r="W143" i="29"/>
  <c r="E143" i="29"/>
  <c r="N142" i="29"/>
  <c r="N143" i="29" s="1"/>
  <c r="M142" i="29"/>
  <c r="M143" i="29" s="1"/>
  <c r="I142" i="29"/>
  <c r="I143" i="29" s="1"/>
  <c r="F142" i="29"/>
  <c r="F143" i="29" s="1"/>
  <c r="W141" i="29"/>
  <c r="E141" i="29"/>
  <c r="N140" i="29"/>
  <c r="M140" i="29"/>
  <c r="I140" i="29"/>
  <c r="F140" i="29"/>
  <c r="N139" i="29"/>
  <c r="M139" i="29"/>
  <c r="I139" i="29"/>
  <c r="F139" i="29"/>
  <c r="N138" i="29"/>
  <c r="M138" i="29"/>
  <c r="I138" i="29"/>
  <c r="F138" i="29"/>
  <c r="N137" i="29"/>
  <c r="M137" i="29"/>
  <c r="I137" i="29"/>
  <c r="F137" i="29"/>
  <c r="N136" i="29"/>
  <c r="M136" i="29"/>
  <c r="I136" i="29"/>
  <c r="F136" i="29"/>
  <c r="N135" i="29"/>
  <c r="M135" i="29"/>
  <c r="I135" i="29"/>
  <c r="F135" i="29"/>
  <c r="N134" i="29"/>
  <c r="M134" i="29"/>
  <c r="I134" i="29"/>
  <c r="F134" i="29"/>
  <c r="N133" i="29"/>
  <c r="M133" i="29"/>
  <c r="I133" i="29"/>
  <c r="F133" i="29"/>
  <c r="N132" i="29"/>
  <c r="M132" i="29"/>
  <c r="F132" i="29"/>
  <c r="N131" i="29"/>
  <c r="M131" i="29"/>
  <c r="F131" i="29"/>
  <c r="N130" i="29"/>
  <c r="M130" i="29"/>
  <c r="F130" i="29"/>
  <c r="N129" i="29"/>
  <c r="M129" i="29"/>
  <c r="F129" i="29"/>
  <c r="N128" i="29"/>
  <c r="M128" i="29"/>
  <c r="F128" i="29"/>
  <c r="N127" i="29"/>
  <c r="M127" i="29"/>
  <c r="I127" i="29"/>
  <c r="F127" i="29"/>
  <c r="N126" i="29"/>
  <c r="M126" i="29"/>
  <c r="I126" i="29"/>
  <c r="F126" i="29"/>
  <c r="N125" i="29"/>
  <c r="M125" i="29"/>
  <c r="I125" i="29"/>
  <c r="F125" i="29"/>
  <c r="W124" i="29"/>
  <c r="E124" i="29"/>
  <c r="N123" i="29"/>
  <c r="M123" i="29"/>
  <c r="I123" i="29"/>
  <c r="F123" i="29"/>
  <c r="N122" i="29"/>
  <c r="M122" i="29"/>
  <c r="I122" i="29"/>
  <c r="F122" i="29"/>
  <c r="N121" i="29"/>
  <c r="M121" i="29"/>
  <c r="I121" i="29"/>
  <c r="F121" i="29"/>
  <c r="N120" i="29"/>
  <c r="M120" i="29"/>
  <c r="I120" i="29"/>
  <c r="F120" i="29"/>
  <c r="N119" i="29"/>
  <c r="M119" i="29"/>
  <c r="I119" i="29"/>
  <c r="F119" i="29"/>
  <c r="N118" i="29"/>
  <c r="M118" i="29"/>
  <c r="I118" i="29"/>
  <c r="F118" i="29"/>
  <c r="N117" i="29"/>
  <c r="M117" i="29"/>
  <c r="I117" i="29"/>
  <c r="F117" i="29"/>
  <c r="N116" i="29"/>
  <c r="M116" i="29"/>
  <c r="I116" i="29"/>
  <c r="F116" i="29"/>
  <c r="N115" i="29"/>
  <c r="M115" i="29"/>
  <c r="I115" i="29"/>
  <c r="F115" i="29"/>
  <c r="N114" i="29"/>
  <c r="M114" i="29"/>
  <c r="I114" i="29"/>
  <c r="F114" i="29"/>
  <c r="N113" i="29"/>
  <c r="M113" i="29"/>
  <c r="I113" i="29"/>
  <c r="F113" i="29"/>
  <c r="N112" i="29"/>
  <c r="M112" i="29"/>
  <c r="I112" i="29"/>
  <c r="F112" i="29"/>
  <c r="N111" i="29"/>
  <c r="M111" i="29"/>
  <c r="I111" i="29"/>
  <c r="F111" i="29"/>
  <c r="N110" i="29"/>
  <c r="M110" i="29"/>
  <c r="I110" i="29"/>
  <c r="F110" i="29"/>
  <c r="E109" i="29"/>
  <c r="N108" i="29"/>
  <c r="M108" i="29"/>
  <c r="I108" i="29"/>
  <c r="F108" i="29"/>
  <c r="N107" i="29"/>
  <c r="M107" i="29"/>
  <c r="I107" i="29"/>
  <c r="F107" i="29"/>
  <c r="N106" i="29"/>
  <c r="M106" i="29"/>
  <c r="I106" i="29"/>
  <c r="F106" i="29"/>
  <c r="N105" i="29"/>
  <c r="M105" i="29"/>
  <c r="I105" i="29"/>
  <c r="F105" i="29"/>
  <c r="N104" i="29"/>
  <c r="M104" i="29"/>
  <c r="I104" i="29"/>
  <c r="F104" i="29"/>
  <c r="N103" i="29"/>
  <c r="M103" i="29"/>
  <c r="I103" i="29"/>
  <c r="F103" i="29"/>
  <c r="N102" i="29"/>
  <c r="M102" i="29"/>
  <c r="I102" i="29"/>
  <c r="F102" i="29"/>
  <c r="N101" i="29"/>
  <c r="M101" i="29"/>
  <c r="I101" i="29"/>
  <c r="F101" i="29"/>
  <c r="N100" i="29"/>
  <c r="M100" i="29"/>
  <c r="I100" i="29"/>
  <c r="F100" i="29"/>
  <c r="N99" i="29"/>
  <c r="M99" i="29"/>
  <c r="I99" i="29"/>
  <c r="F99" i="29"/>
  <c r="N98" i="29"/>
  <c r="M98" i="29"/>
  <c r="I98" i="29"/>
  <c r="F98" i="29"/>
  <c r="N97" i="29"/>
  <c r="M97" i="29"/>
  <c r="I97" i="29"/>
  <c r="F97" i="29"/>
  <c r="N96" i="29"/>
  <c r="M96" i="29"/>
  <c r="I96" i="29"/>
  <c r="F96" i="29"/>
  <c r="N95" i="29"/>
  <c r="M95" i="29"/>
  <c r="I95" i="29"/>
  <c r="F95" i="29"/>
  <c r="N94" i="29"/>
  <c r="M94" i="29"/>
  <c r="I94" i="29"/>
  <c r="F94" i="29"/>
  <c r="N93" i="29"/>
  <c r="M93" i="29"/>
  <c r="I93" i="29"/>
  <c r="F93" i="29"/>
  <c r="N92" i="29"/>
  <c r="M92" i="29"/>
  <c r="I92" i="29"/>
  <c r="F92" i="29"/>
  <c r="N91" i="29"/>
  <c r="M91" i="29"/>
  <c r="I91" i="29"/>
  <c r="F91" i="29"/>
  <c r="W90" i="29"/>
  <c r="E90" i="29"/>
  <c r="N89" i="29"/>
  <c r="M89" i="29"/>
  <c r="I89" i="29"/>
  <c r="F89" i="29"/>
  <c r="N88" i="29"/>
  <c r="M88" i="29"/>
  <c r="I88" i="29"/>
  <c r="F88" i="29"/>
  <c r="N87" i="29"/>
  <c r="M87" i="29"/>
  <c r="I87" i="29"/>
  <c r="F87" i="29"/>
  <c r="N86" i="29"/>
  <c r="M86" i="29"/>
  <c r="I86" i="29"/>
  <c r="F86" i="29"/>
  <c r="N85" i="29"/>
  <c r="M85" i="29"/>
  <c r="I85" i="29"/>
  <c r="F85" i="29"/>
  <c r="N84" i="29"/>
  <c r="M84" i="29"/>
  <c r="I84" i="29"/>
  <c r="F84" i="29"/>
  <c r="N83" i="29"/>
  <c r="M83" i="29"/>
  <c r="I83" i="29"/>
  <c r="F83" i="29"/>
  <c r="N82" i="29"/>
  <c r="M82" i="29"/>
  <c r="I82" i="29"/>
  <c r="F82" i="29"/>
  <c r="N81" i="29"/>
  <c r="M81" i="29"/>
  <c r="I81" i="29"/>
  <c r="F81" i="29"/>
  <c r="N80" i="29"/>
  <c r="M80" i="29"/>
  <c r="I80" i="29"/>
  <c r="F80" i="29"/>
  <c r="N79" i="29"/>
  <c r="M79" i="29"/>
  <c r="I79" i="29"/>
  <c r="F79" i="29"/>
  <c r="N78" i="29"/>
  <c r="M78" i="29"/>
  <c r="I78" i="29"/>
  <c r="F78" i="29"/>
  <c r="N77" i="29"/>
  <c r="M77" i="29"/>
  <c r="F77" i="29"/>
  <c r="N76" i="29"/>
  <c r="M76" i="29"/>
  <c r="F76" i="29"/>
  <c r="E75" i="29"/>
  <c r="N74" i="29"/>
  <c r="M74" i="29"/>
  <c r="I74" i="29"/>
  <c r="F74" i="29"/>
  <c r="N73" i="29"/>
  <c r="M73" i="29"/>
  <c r="I73" i="29"/>
  <c r="F73" i="29"/>
  <c r="N72" i="29"/>
  <c r="M72" i="29"/>
  <c r="I72" i="29"/>
  <c r="F72" i="29"/>
  <c r="N71" i="29"/>
  <c r="M71" i="29"/>
  <c r="I71" i="29"/>
  <c r="F71" i="29"/>
  <c r="E70" i="29"/>
  <c r="N69" i="29"/>
  <c r="M69" i="29"/>
  <c r="I69" i="29"/>
  <c r="F69" i="29"/>
  <c r="N68" i="29"/>
  <c r="M68" i="29"/>
  <c r="I68" i="29"/>
  <c r="F68" i="29"/>
  <c r="N67" i="29"/>
  <c r="M67" i="29"/>
  <c r="I67" i="29"/>
  <c r="F67" i="29"/>
  <c r="N66" i="29"/>
  <c r="M66" i="29"/>
  <c r="I66" i="29"/>
  <c r="F66" i="29"/>
  <c r="N65" i="29"/>
  <c r="M65" i="29"/>
  <c r="I65" i="29"/>
  <c r="F65" i="29"/>
  <c r="N64" i="29"/>
  <c r="M64" i="29"/>
  <c r="I64" i="29"/>
  <c r="F64" i="29"/>
  <c r="N63" i="29"/>
  <c r="M63" i="29"/>
  <c r="I63" i="29"/>
  <c r="F63" i="29"/>
  <c r="N62" i="29"/>
  <c r="M62" i="29"/>
  <c r="I62" i="29"/>
  <c r="F62" i="29"/>
  <c r="N61" i="29"/>
  <c r="M61" i="29"/>
  <c r="I61" i="29"/>
  <c r="F61" i="29"/>
  <c r="N60" i="29"/>
  <c r="M60" i="29"/>
  <c r="I60" i="29"/>
  <c r="F60" i="29"/>
  <c r="N59" i="29"/>
  <c r="M59" i="29"/>
  <c r="I59" i="29"/>
  <c r="F59" i="29"/>
  <c r="N58" i="29"/>
  <c r="M58" i="29"/>
  <c r="I58" i="29"/>
  <c r="F58" i="29"/>
  <c r="N57" i="29"/>
  <c r="M57" i="29"/>
  <c r="I57" i="29"/>
  <c r="F57" i="29"/>
  <c r="N56" i="29"/>
  <c r="M56" i="29"/>
  <c r="I56" i="29"/>
  <c r="F56" i="29"/>
  <c r="N55" i="29"/>
  <c r="M55" i="29"/>
  <c r="I55" i="29"/>
  <c r="F55" i="29"/>
  <c r="N54" i="29"/>
  <c r="M54" i="29"/>
  <c r="I54" i="29"/>
  <c r="F54" i="29"/>
  <c r="N53" i="29"/>
  <c r="M53" i="29"/>
  <c r="I53" i="29"/>
  <c r="F53" i="29"/>
  <c r="N52" i="29"/>
  <c r="M52" i="29"/>
  <c r="I52" i="29"/>
  <c r="F52" i="29"/>
  <c r="N51" i="29"/>
  <c r="M51" i="29"/>
  <c r="I51" i="29"/>
  <c r="F51" i="29"/>
  <c r="N50" i="29"/>
  <c r="M50" i="29"/>
  <c r="I50" i="29"/>
  <c r="F50" i="29"/>
  <c r="N49" i="29"/>
  <c r="M49" i="29"/>
  <c r="I49" i="29"/>
  <c r="F49" i="29"/>
  <c r="E48" i="29"/>
  <c r="N47" i="29"/>
  <c r="M47" i="29"/>
  <c r="I47" i="29"/>
  <c r="F47" i="29"/>
  <c r="N46" i="29"/>
  <c r="M46" i="29"/>
  <c r="I46" i="29"/>
  <c r="F46" i="29"/>
  <c r="N45" i="29"/>
  <c r="M45" i="29"/>
  <c r="I45" i="29"/>
  <c r="F45" i="29"/>
  <c r="N44" i="29"/>
  <c r="M44" i="29"/>
  <c r="I44" i="29"/>
  <c r="F44" i="29"/>
  <c r="N43" i="29"/>
  <c r="M43" i="29"/>
  <c r="I43" i="29"/>
  <c r="F43" i="29"/>
  <c r="N42" i="29"/>
  <c r="M42" i="29"/>
  <c r="I42" i="29"/>
  <c r="F42" i="29"/>
  <c r="N41" i="29"/>
  <c r="M41" i="29"/>
  <c r="I41" i="29"/>
  <c r="F41" i="29"/>
  <c r="N40" i="29"/>
  <c r="M40" i="29"/>
  <c r="I40" i="29"/>
  <c r="F40" i="29"/>
  <c r="N39" i="29"/>
  <c r="M39" i="29"/>
  <c r="I39" i="29"/>
  <c r="F39" i="29"/>
  <c r="N38" i="29"/>
  <c r="M38" i="29"/>
  <c r="I38" i="29"/>
  <c r="F38" i="29"/>
  <c r="N37" i="29"/>
  <c r="M37" i="29"/>
  <c r="I37" i="29"/>
  <c r="F37" i="29"/>
  <c r="N36" i="29"/>
  <c r="M36" i="29"/>
  <c r="I36" i="29"/>
  <c r="F36" i="29"/>
  <c r="N35" i="29"/>
  <c r="M35" i="29"/>
  <c r="I35" i="29"/>
  <c r="F35" i="29"/>
  <c r="N34" i="29"/>
  <c r="M34" i="29"/>
  <c r="I34" i="29"/>
  <c r="F34" i="29"/>
  <c r="N33" i="29"/>
  <c r="M33" i="29"/>
  <c r="I33" i="29"/>
  <c r="F33" i="29"/>
  <c r="N32" i="29"/>
  <c r="M32" i="29"/>
  <c r="I32" i="29"/>
  <c r="F32" i="29"/>
  <c r="N31" i="29"/>
  <c r="M31" i="29"/>
  <c r="I31" i="29"/>
  <c r="F31" i="29"/>
  <c r="N30" i="29"/>
  <c r="M30" i="29"/>
  <c r="I30" i="29"/>
  <c r="F30" i="29"/>
  <c r="N29" i="29"/>
  <c r="M29" i="29"/>
  <c r="I29" i="29"/>
  <c r="F29" i="29"/>
  <c r="N28" i="29"/>
  <c r="M28" i="29"/>
  <c r="I28" i="29"/>
  <c r="F28" i="29"/>
  <c r="N27" i="29"/>
  <c r="M27" i="29"/>
  <c r="I27" i="29"/>
  <c r="F27" i="29"/>
  <c r="N26" i="29"/>
  <c r="M26" i="29"/>
  <c r="I26" i="29"/>
  <c r="F26" i="29"/>
  <c r="N25" i="29"/>
  <c r="M25" i="29"/>
  <c r="I25" i="29"/>
  <c r="F25" i="29"/>
  <c r="N24" i="29"/>
  <c r="M24" i="29"/>
  <c r="I24" i="29"/>
  <c r="F24" i="29"/>
  <c r="N23" i="29"/>
  <c r="M23" i="29"/>
  <c r="I23" i="29"/>
  <c r="F23" i="29"/>
  <c r="I9" i="28"/>
  <c r="E22" i="29"/>
  <c r="N21" i="29"/>
  <c r="M21" i="29"/>
  <c r="F21" i="29"/>
  <c r="N20" i="29"/>
  <c r="M20" i="29"/>
  <c r="F20" i="29"/>
  <c r="N19" i="29"/>
  <c r="M19" i="29"/>
  <c r="F19" i="29"/>
  <c r="N18" i="29"/>
  <c r="M18" i="29"/>
  <c r="F18" i="29"/>
  <c r="N17" i="29"/>
  <c r="M17" i="29"/>
  <c r="F17" i="29"/>
  <c r="N16" i="29"/>
  <c r="M16" i="29"/>
  <c r="F16" i="29"/>
  <c r="N15" i="29"/>
  <c r="M15" i="29"/>
  <c r="F15" i="29"/>
  <c r="N14" i="29"/>
  <c r="M14" i="29"/>
  <c r="F14" i="29"/>
  <c r="N13" i="29"/>
  <c r="M13" i="29"/>
  <c r="F13" i="29"/>
  <c r="N12" i="29"/>
  <c r="M12" i="29"/>
  <c r="F12" i="29"/>
  <c r="N11" i="29"/>
  <c r="M11" i="29"/>
  <c r="F11" i="29"/>
  <c r="N10" i="29"/>
  <c r="M10" i="29"/>
  <c r="I10" i="29"/>
  <c r="F10" i="29"/>
  <c r="L16" i="29" l="1"/>
  <c r="L13" i="29"/>
  <c r="L21" i="29"/>
  <c r="I75" i="29"/>
  <c r="L15" i="29"/>
  <c r="L14" i="29"/>
  <c r="F70" i="29"/>
  <c r="N75" i="29"/>
  <c r="L18" i="29"/>
  <c r="N109" i="29"/>
  <c r="L12" i="29"/>
  <c r="L20" i="29"/>
  <c r="I90" i="29"/>
  <c r="F22" i="29"/>
  <c r="I109" i="29"/>
  <c r="L19" i="29"/>
  <c r="L17" i="29"/>
  <c r="L11" i="29"/>
  <c r="I124" i="29"/>
  <c r="M109" i="29"/>
  <c r="I70" i="29"/>
  <c r="I48" i="29"/>
  <c r="N48" i="29"/>
  <c r="I22" i="29"/>
  <c r="M75" i="29"/>
  <c r="M124" i="29"/>
  <c r="F75" i="29"/>
  <c r="M48" i="29"/>
  <c r="M70" i="29"/>
  <c r="N124" i="29"/>
  <c r="M22" i="29"/>
  <c r="N70" i="29"/>
  <c r="N22" i="29"/>
  <c r="N141" i="29"/>
  <c r="I141" i="29"/>
  <c r="M141" i="29"/>
  <c r="F48" i="29"/>
  <c r="F124" i="29"/>
  <c r="F141" i="29"/>
  <c r="F90" i="29"/>
  <c r="F109" i="29"/>
  <c r="V5" i="27"/>
  <c r="L50" i="29"/>
  <c r="L51" i="29"/>
  <c r="L52" i="29"/>
  <c r="L53" i="29"/>
  <c r="L77" i="29"/>
  <c r="L78" i="29"/>
  <c r="L79" i="29"/>
  <c r="L80" i="29"/>
  <c r="L81" i="29"/>
  <c r="L82" i="29"/>
  <c r="L24" i="29"/>
  <c r="L25" i="29"/>
  <c r="L26" i="29"/>
  <c r="L27" i="29"/>
  <c r="L28" i="29"/>
  <c r="L29" i="29"/>
  <c r="L30" i="29"/>
  <c r="L31" i="29"/>
  <c r="L32" i="29"/>
  <c r="L33" i="29"/>
  <c r="L34" i="29"/>
  <c r="L35" i="29"/>
  <c r="L36" i="29"/>
  <c r="L37" i="29"/>
  <c r="L38" i="29"/>
  <c r="L39" i="29"/>
  <c r="L40" i="29"/>
  <c r="L41" i="29"/>
  <c r="L42" i="29"/>
  <c r="L43" i="29"/>
  <c r="L44" i="29"/>
  <c r="L45" i="29"/>
  <c r="L46" i="29"/>
  <c r="L47" i="29"/>
  <c r="L111" i="29"/>
  <c r="L112" i="29"/>
  <c r="L113" i="29"/>
  <c r="L114" i="29"/>
  <c r="L115" i="29"/>
  <c r="L116" i="29"/>
  <c r="L117" i="29"/>
  <c r="L118" i="29"/>
  <c r="L119" i="29"/>
  <c r="L120" i="29"/>
  <c r="L121" i="29"/>
  <c r="L122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83" i="29"/>
  <c r="L84" i="29"/>
  <c r="L85" i="29"/>
  <c r="L86" i="29"/>
  <c r="L87" i="29"/>
  <c r="L88" i="29"/>
  <c r="L89" i="29"/>
  <c r="L92" i="29"/>
  <c r="L93" i="29"/>
  <c r="L95" i="29"/>
  <c r="L97" i="29"/>
  <c r="L98" i="29"/>
  <c r="L99" i="29"/>
  <c r="L100" i="29"/>
  <c r="L101" i="29"/>
  <c r="L102" i="29"/>
  <c r="L104" i="29"/>
  <c r="L105" i="29"/>
  <c r="L106" i="29"/>
  <c r="L107" i="29"/>
  <c r="L108" i="29"/>
  <c r="L103" i="29"/>
  <c r="L96" i="29"/>
  <c r="L94" i="29"/>
  <c r="L23" i="29"/>
  <c r="L72" i="29"/>
  <c r="L73" i="29"/>
  <c r="L74" i="29"/>
  <c r="L54" i="29"/>
  <c r="L55" i="29"/>
  <c r="L56" i="29"/>
  <c r="L57" i="29"/>
  <c r="L58" i="29"/>
  <c r="L59" i="29"/>
  <c r="L60" i="29"/>
  <c r="L61" i="29"/>
  <c r="L62" i="29"/>
  <c r="L63" i="29"/>
  <c r="L64" i="29"/>
  <c r="L65" i="29"/>
  <c r="L66" i="29"/>
  <c r="L67" i="29"/>
  <c r="L68" i="29"/>
  <c r="L69" i="29"/>
  <c r="L110" i="29"/>
  <c r="L123" i="29"/>
  <c r="L142" i="29"/>
  <c r="L143" i="29" s="1"/>
  <c r="E154" i="29"/>
  <c r="L91" i="29"/>
  <c r="W154" i="29"/>
  <c r="L146" i="29"/>
  <c r="L147" i="29" s="1"/>
  <c r="L10" i="29"/>
  <c r="L49" i="29"/>
  <c r="L144" i="29"/>
  <c r="L145" i="29" s="1"/>
  <c r="L148" i="29"/>
  <c r="L149" i="29" s="1"/>
  <c r="L125" i="29"/>
  <c r="L71" i="29"/>
  <c r="L76" i="29"/>
  <c r="L124" i="29" l="1"/>
  <c r="L75" i="29"/>
  <c r="L109" i="29"/>
  <c r="L48" i="29"/>
  <c r="L22" i="29"/>
  <c r="L141" i="29"/>
  <c r="L70" i="29"/>
  <c r="M154" i="29"/>
  <c r="I154" i="29"/>
  <c r="N154" i="29"/>
  <c r="F154" i="29"/>
  <c r="J9" i="28"/>
  <c r="L154" i="29" l="1"/>
  <c r="I19" i="28"/>
  <c r="I18" i="28"/>
  <c r="I17" i="28"/>
  <c r="I16" i="28"/>
  <c r="I15" i="28"/>
  <c r="I14" i="28"/>
  <c r="I13" i="28"/>
  <c r="I12" i="28"/>
  <c r="I11" i="28"/>
  <c r="J19" i="28"/>
  <c r="J18" i="28"/>
  <c r="J17" i="28"/>
  <c r="J16" i="28"/>
  <c r="J15" i="28"/>
  <c r="J14" i="28"/>
  <c r="J13" i="28"/>
  <c r="J12" i="28"/>
  <c r="J11" i="28"/>
  <c r="J10" i="28"/>
  <c r="I10" i="28"/>
  <c r="J20" i="28" l="1"/>
  <c r="H5" i="27" s="1"/>
  <c r="I20" i="28"/>
  <c r="I5" i="27" s="1"/>
  <c r="F5" i="27"/>
  <c r="S5" i="27" l="1"/>
  <c r="O5" i="27" l="1"/>
  <c r="N5" i="27"/>
  <c r="D19" i="28" l="1"/>
  <c r="D18" i="28"/>
  <c r="D17" i="28"/>
  <c r="D16" i="28"/>
  <c r="D9" i="28"/>
  <c r="L5" i="27" l="1"/>
  <c r="H10" i="28"/>
  <c r="H11" i="28"/>
  <c r="H17" i="28"/>
  <c r="H18" i="28"/>
  <c r="H19" i="28"/>
  <c r="H20" i="28" s="1"/>
  <c r="P5" i="27" l="1"/>
  <c r="Q5" i="27" s="1"/>
  <c r="U5" i="27" l="1"/>
  <c r="D12" i="28"/>
  <c r="W5" i="27" l="1"/>
  <c r="D13" i="28" l="1"/>
  <c r="D15" i="28" l="1"/>
  <c r="D14" i="28"/>
  <c r="D11" i="28"/>
  <c r="D10" i="28"/>
  <c r="M5" i="27"/>
  <c r="O20" i="28"/>
  <c r="L20" i="28"/>
  <c r="K20" i="28"/>
  <c r="C17" i="28"/>
  <c r="C16" i="28"/>
  <c r="C15" i="28"/>
  <c r="C13" i="28"/>
  <c r="C12" i="28"/>
  <c r="C11" i="28"/>
  <c r="C10" i="28"/>
  <c r="Q9" i="28"/>
  <c r="Q20" i="28" s="1"/>
  <c r="P9" i="28"/>
  <c r="P20" i="28" s="1"/>
  <c r="N9" i="28"/>
  <c r="N20" i="28" s="1"/>
  <c r="H9" i="28"/>
  <c r="C9" i="28"/>
  <c r="D5" i="27" l="1"/>
  <c r="D20" i="28"/>
  <c r="G5" i="27" s="1"/>
  <c r="G6" i="27" s="1"/>
  <c r="Y6" i="27"/>
  <c r="C20" i="28"/>
  <c r="F6" i="27" s="1"/>
  <c r="J5" i="27"/>
  <c r="H6" i="27"/>
  <c r="E6" i="27"/>
  <c r="K6" i="27"/>
  <c r="L6" i="27"/>
  <c r="M6" i="27"/>
  <c r="N6" i="27"/>
  <c r="O6" i="27"/>
  <c r="P6" i="27"/>
  <c r="Q6" i="27"/>
  <c r="R6" i="27"/>
  <c r="S6" i="27"/>
  <c r="T6" i="27"/>
  <c r="X6" i="27"/>
  <c r="J6" i="27" l="1"/>
  <c r="I6" i="27"/>
  <c r="D6" i="27" l="1"/>
</calcChain>
</file>

<file path=xl/sharedStrings.xml><?xml version="1.0" encoding="utf-8"?>
<sst xmlns="http://schemas.openxmlformats.org/spreadsheetml/2006/main" count="467" uniqueCount="289">
  <si>
    <t>सि.नं.</t>
  </si>
  <si>
    <t>जम्मा</t>
  </si>
  <si>
    <t>प्रदेश नं.</t>
  </si>
  <si>
    <t xml:space="preserve">जिल्ला </t>
  </si>
  <si>
    <t>फिर्ता गरेको
 संख्या/देश</t>
  </si>
  <si>
    <t>महिला</t>
  </si>
  <si>
    <t>पुरुष</t>
  </si>
  <si>
    <t>Isolation मा
 बसेको संख्या</t>
  </si>
  <si>
    <t>चेकजाँच
 गरेको
 जम्मा संख्या</t>
  </si>
  <si>
    <t>स्वाव संकलन गरेका ब्यक्तिको संख्या</t>
  </si>
  <si>
    <t>स्वाव परिक्षण भएका ब्यक्तिको संख्या</t>
  </si>
  <si>
    <t xml:space="preserve">PPE को 
संख्या
</t>
  </si>
  <si>
    <t>कैफियत</t>
  </si>
  <si>
    <t>Quarantine 
मा बसेका सामान्य ब्यक्ति</t>
  </si>
  <si>
    <r>
      <t xml:space="preserve">
</t>
    </r>
    <r>
      <rPr>
        <b/>
        <sz val="9"/>
        <rFont val="Cambria"/>
        <family val="1"/>
        <scheme val="major"/>
      </rPr>
      <t>Quarantine</t>
    </r>
    <r>
      <rPr>
        <b/>
        <sz val="9"/>
        <rFont val="Kalimati"/>
        <charset val="1"/>
      </rPr>
      <t xml:space="preserve"> मा बसेको बिरामीहरुको  संख्या</t>
    </r>
  </si>
  <si>
    <r>
      <t xml:space="preserve">
</t>
    </r>
    <r>
      <rPr>
        <b/>
        <sz val="9"/>
        <rFont val="Cambria"/>
        <family val="1"/>
        <scheme val="major"/>
      </rPr>
      <t>Quarantine</t>
    </r>
    <r>
      <rPr>
        <b/>
        <sz val="9"/>
        <rFont val="Kalimati"/>
        <charset val="1"/>
      </rPr>
      <t>बाट फिर्ता गरेको संख्या</t>
    </r>
  </si>
  <si>
    <r>
      <rPr>
        <b/>
        <sz val="9"/>
        <rFont val="Cambria"/>
        <family val="1"/>
        <scheme val="major"/>
      </rPr>
      <t xml:space="preserve">Isolation </t>
    </r>
    <r>
      <rPr>
        <b/>
        <sz val="9"/>
        <rFont val="Kalimati"/>
        <charset val="1"/>
      </rPr>
      <t>बेड संख्या</t>
    </r>
  </si>
  <si>
    <r>
      <rPr>
        <b/>
        <sz val="9"/>
        <rFont val="Cambria"/>
        <family val="1"/>
        <scheme val="major"/>
      </rPr>
      <t>Isolation</t>
    </r>
    <r>
      <rPr>
        <b/>
        <sz val="9"/>
        <rFont val="Kalimati"/>
        <charset val="1"/>
      </rPr>
      <t xml:space="preserve"> मा भएको बिरामीको संख्या</t>
    </r>
  </si>
  <si>
    <r>
      <rPr>
        <b/>
        <sz val="9"/>
        <rFont val="Cambria"/>
        <family val="1"/>
        <scheme val="major"/>
      </rPr>
      <t>Isolation</t>
    </r>
    <r>
      <rPr>
        <b/>
        <sz val="9"/>
        <rFont val="Kalimati"/>
        <charset val="1"/>
      </rPr>
      <t xml:space="preserve"> बाट फिर्ता गरेको
 संख्या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</si>
  <si>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</si>
  <si>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जिल्लामा रहेका क्वारेन्टाईन स्थलहरुको संख्या</t>
  </si>
  <si>
    <t>संक्रमितको विवरण</t>
  </si>
  <si>
    <t>जम्मा संक्रमित</t>
  </si>
  <si>
    <t>उपचारार्थ</t>
  </si>
  <si>
    <t>निको भएका</t>
  </si>
  <si>
    <t>नेपाल सरकार</t>
  </si>
  <si>
    <t>गृह मन्त्रालय</t>
  </si>
  <si>
    <t>जिल्ला प्रशासन कार्यालय, बर्दिया</t>
  </si>
  <si>
    <t>जिल्लाभित्र रहेका क्वारेन्टाइन, RDT, Isolation र राहत वितरण समेतको दैनिक विवरण</t>
  </si>
  <si>
    <t>क्र.सं.</t>
  </si>
  <si>
    <t>क्यारेन्टीन</t>
  </si>
  <si>
    <t>जिल्लामा भित्रिएका व्यक्तिहरुको संख्या</t>
  </si>
  <si>
    <t>क्वारेण्टीन स्थलहरुको विवरण</t>
  </si>
  <si>
    <t>क्वारेन्टीन स्थल संख्या</t>
  </si>
  <si>
    <t>बेड संख्या</t>
  </si>
  <si>
    <t>बाहिरी जिल्लाबाट</t>
  </si>
  <si>
    <t>आज जम्मा</t>
  </si>
  <si>
    <t>जेष्ठ १ देखी हालसम्म जम्मा</t>
  </si>
  <si>
    <t>आज</t>
  </si>
  <si>
    <t>हालसम्म</t>
  </si>
  <si>
    <t>थपिएको</t>
  </si>
  <si>
    <t>घटेको</t>
  </si>
  <si>
    <t>गेरूवा गाउँपालिका</t>
  </si>
  <si>
    <t xml:space="preserve">गुलरिया नगरपालिका </t>
  </si>
  <si>
    <t>बाँसगढी नगरपालिका</t>
  </si>
  <si>
    <t>बारबर्दिया नगरपालिका</t>
  </si>
  <si>
    <t>ठाकुरबाबा नगरपालिका</t>
  </si>
  <si>
    <t>राजापुर नगरपालिका</t>
  </si>
  <si>
    <t>मधुवन नगरपालिका</t>
  </si>
  <si>
    <t>बढैयाताल गाउँपालिका</t>
  </si>
  <si>
    <t>जिल्ला प्रहरी कार्यालय</t>
  </si>
  <si>
    <t>सशस्त्र प्रहरी बल नेपाल</t>
  </si>
  <si>
    <t xml:space="preserve">कारागार कार्यालय </t>
  </si>
  <si>
    <t>बारबर्दिया सामुदायिक क्वारेण्टीन</t>
  </si>
  <si>
    <t>Contact Tracing</t>
  </si>
  <si>
    <t>स्थान</t>
  </si>
  <si>
    <t>हालसम्मको परीक्षण नतिजा</t>
  </si>
  <si>
    <t>RDT परीक्षण</t>
  </si>
  <si>
    <t xml:space="preserve"> PCR परीक्षण</t>
  </si>
  <si>
    <t>गरिएको संख्या</t>
  </si>
  <si>
    <t>प्राप्त नतिजा</t>
  </si>
  <si>
    <t xml:space="preserve">हालसम्म संकलन गरिएको </t>
  </si>
  <si>
    <t>प्रा.स्वा.केन्द्र मगरागाडी</t>
  </si>
  <si>
    <t>नेगेटिभ</t>
  </si>
  <si>
    <t>पोजेटिभ</t>
  </si>
  <si>
    <t>रिकभर</t>
  </si>
  <si>
    <t>बाँकी</t>
  </si>
  <si>
    <t>पशु तथा वाली विज्ञान प्राविधिक भवन  राजापुर</t>
  </si>
  <si>
    <t>शारदा बहुमखी क्याम्पस मैनापोखर</t>
  </si>
  <si>
    <t>शिवपुर स्वास्थ्य चौकी ठाकुरबाबा</t>
  </si>
  <si>
    <t>जिल्लाभित्र रहेका क्वारेन्टाइन कक्षको अध्यावधिक विवरण</t>
  </si>
  <si>
    <t>मितिः</t>
  </si>
  <si>
    <t xml:space="preserve">समयः </t>
  </si>
  <si>
    <t>बजेसम्म</t>
  </si>
  <si>
    <t>नगरपालिका/
गाउँपालिका</t>
  </si>
  <si>
    <t>वडा नं.</t>
  </si>
  <si>
    <t>रहेको स्थान</t>
  </si>
  <si>
    <t>Bed संख्या</t>
  </si>
  <si>
    <t>हिजो बसेका व्यक्ति संख्या</t>
  </si>
  <si>
    <t>आज बसेका व्यक्ति संख्या</t>
  </si>
  <si>
    <t xml:space="preserve">फरक </t>
  </si>
  <si>
    <t>Isolation मा पठाइएको</t>
  </si>
  <si>
    <t>अर्को क्वारेन्टाइनमा पठाइएको संख्या</t>
  </si>
  <si>
    <t>खटिएका स्वास्थ्यकर्मी संख्या</t>
  </si>
  <si>
    <t>वितरण गरेको राहत परिमाण</t>
  </si>
  <si>
    <t>सदरमुकामबाट दुरी(कि.मी.)</t>
  </si>
  <si>
    <t xml:space="preserve">जम्मा </t>
  </si>
  <si>
    <t>५</t>
  </si>
  <si>
    <t>पशुपति मा.वि. पथरैया</t>
  </si>
  <si>
    <t>मापदण्ड अनुसार</t>
  </si>
  <si>
    <t>१</t>
  </si>
  <si>
    <t>वडा नं. १ कार्यालय बगहिपुर</t>
  </si>
  <si>
    <t>जानकी मा.वि. जनकनगर</t>
  </si>
  <si>
    <t>२</t>
  </si>
  <si>
    <t>एकप्रिय मा.वि. पाताभार</t>
  </si>
  <si>
    <t>४</t>
  </si>
  <si>
    <t>जनता मा.वि. गोला</t>
  </si>
  <si>
    <t>६</t>
  </si>
  <si>
    <t>ने.रा.गणेश मा.वि. मनाउ</t>
  </si>
  <si>
    <t xml:space="preserve">दिव्य ज्योती प्रावि गुप्तीपुर </t>
  </si>
  <si>
    <t>नेरा आवि गिदरपुर</t>
  </si>
  <si>
    <t>नेरा प्रावि गणेशपुर</t>
  </si>
  <si>
    <t xml:space="preserve">असल छिमेकी नेपाल </t>
  </si>
  <si>
    <t xml:space="preserve">नमुना प्रावि स्याउलि बजार </t>
  </si>
  <si>
    <t xml:space="preserve">सरस्वती आवि वनकट्टी </t>
  </si>
  <si>
    <t xml:space="preserve">बबई बहुमुखी क्याम्पस </t>
  </si>
  <si>
    <t xml:space="preserve">जानकी आवि सिर्कोहिया </t>
  </si>
  <si>
    <t>नेरा मावि प्रयागपुर</t>
  </si>
  <si>
    <t>स्वामी प्रमानन्द आवि छेदापुर</t>
  </si>
  <si>
    <t>गायत्री आवि टेपरी</t>
  </si>
  <si>
    <t>शान्ति आधारभुत  विद्यालय वालापुर</t>
  </si>
  <si>
    <t>नेरा आबि दुधा</t>
  </si>
  <si>
    <t xml:space="preserve">दिव्य स्मृती भवन बंगलामुखी टोल </t>
  </si>
  <si>
    <t>बंगलामुखि मावि बंगलामुखी टोल</t>
  </si>
  <si>
    <t>गौरीशंकर आवि डल्लापुर</t>
  </si>
  <si>
    <t xml:space="preserve">शम्भुशरण मावि खैरापुर </t>
  </si>
  <si>
    <t>नेरा आवि सोहेलवा</t>
  </si>
  <si>
    <t>मकदे मावि गुलरिया</t>
  </si>
  <si>
    <t xml:space="preserve">धुव्र मावि </t>
  </si>
  <si>
    <t>ॐ शान्ति आधारभुत  विद्यालय</t>
  </si>
  <si>
    <t xml:space="preserve">कृष्णसार आधारभुत विद्यालय </t>
  </si>
  <si>
    <t xml:space="preserve">गुरुबाबा आधारभुत विद्यालय </t>
  </si>
  <si>
    <t xml:space="preserve">सरस्वती  आवि पन्डीतपुर </t>
  </si>
  <si>
    <t xml:space="preserve">छत्रपाल मेवालाल ववइ प्रावि रत्नपुर </t>
  </si>
  <si>
    <t>ने रा मा वि भैँसाही</t>
  </si>
  <si>
    <t>ने रा प्रा वि तेजीपुर</t>
  </si>
  <si>
    <t xml:space="preserve">वाढी पिडीत सेल्टर भवन </t>
  </si>
  <si>
    <t xml:space="preserve">कोटहि मावि तुलापुर </t>
  </si>
  <si>
    <t xml:space="preserve">शान्ति प्रावि सगमवस्ती </t>
  </si>
  <si>
    <t>शक्ति आवि १४ नम्मर</t>
  </si>
  <si>
    <t>नगरपालिकाको नव निर्मित भवन</t>
  </si>
  <si>
    <t>कर्णाली आवि तोरैया</t>
  </si>
  <si>
    <t xml:space="preserve">वासगढी बहुमुखी क्याम्पस </t>
  </si>
  <si>
    <t>लाली गुरास मावि माछागढ</t>
  </si>
  <si>
    <t xml:space="preserve">वर्दिया बहुमुखी क्याम्पस </t>
  </si>
  <si>
    <t xml:space="preserve">पुर्णहिरा मावि </t>
  </si>
  <si>
    <t>जिवन ज्योति मावि राझा</t>
  </si>
  <si>
    <t>लक्ष्मी मावि चेपाड</t>
  </si>
  <si>
    <t>नेरा मावि लक्ष्मणपुर</t>
  </si>
  <si>
    <t>जनता मा.वि. बठुवा</t>
  </si>
  <si>
    <t xml:space="preserve">त्रिभुवन मावि ककौरा </t>
  </si>
  <si>
    <t>भृकुटी मावि डेउढाकला</t>
  </si>
  <si>
    <t>राम जानकी मा वि भैसासुर</t>
  </si>
  <si>
    <t xml:space="preserve">जनप्रीय आवि दमौली </t>
  </si>
  <si>
    <t xml:space="preserve">शिवशक्ति आवि उत्तर भकारी </t>
  </si>
  <si>
    <t xml:space="preserve">आदर्श मावि मोतिपुर </t>
  </si>
  <si>
    <t>नमुना आवि पिपलचौतारा</t>
  </si>
  <si>
    <t xml:space="preserve">अमर शहित दशरथ चन्द मावि </t>
  </si>
  <si>
    <t>जनता मा वि बनमुडुवा</t>
  </si>
  <si>
    <t xml:space="preserve">सिद्दार्थ आवि हाउपुर </t>
  </si>
  <si>
    <t xml:space="preserve">मध्यवर्ती सामुदायीक भवन </t>
  </si>
  <si>
    <t>सदाशिव बहुमुखि क्याम्पस जयनगर</t>
  </si>
  <si>
    <t>जनसेवा मावि धधवार</t>
  </si>
  <si>
    <t>युवक मावि जोगिगाउँ</t>
  </si>
  <si>
    <t>पाञ्चजन्य मावि पदनाहा</t>
  </si>
  <si>
    <t>त्रिभुवन मावि भुरीगाउँ</t>
  </si>
  <si>
    <t>जगदम्बा मावि मढेला</t>
  </si>
  <si>
    <t>चुरे मावि बगनाहा</t>
  </si>
  <si>
    <t>जनज्योती मावि बकुवा</t>
  </si>
  <si>
    <t>नेरा मावि कर्मला</t>
  </si>
  <si>
    <t xml:space="preserve">जनता प्रावि वलाती </t>
  </si>
  <si>
    <t xml:space="preserve">ज्ञानोदय प्रावि सद्घरवा </t>
  </si>
  <si>
    <t>शिव सुन्दर आवि सुन्दरपुर</t>
  </si>
  <si>
    <t xml:space="preserve">आधारभुत स्वास्थ केन्द्र ठाकुरद्वारा </t>
  </si>
  <si>
    <t>शारदा आवि शाहीपुर</t>
  </si>
  <si>
    <t xml:space="preserve">बबई शिशु आवि  वर्गदा </t>
  </si>
  <si>
    <t xml:space="preserve">जनचाहाना आवि ढुम्रेनी </t>
  </si>
  <si>
    <t xml:space="preserve">जनता आवि तुल्सीपुर </t>
  </si>
  <si>
    <t xml:space="preserve">मनुसा टिकासिंह बहुमुखी क्याम्सस </t>
  </si>
  <si>
    <t>अमर सहिद  बहुमुखि क्याम्पस</t>
  </si>
  <si>
    <t>अमर सहिद  दशरथ चन्द उमावि</t>
  </si>
  <si>
    <t xml:space="preserve">कालिका मावि सोनपुर </t>
  </si>
  <si>
    <t xml:space="preserve">नेरा प्रावि वालावजार </t>
  </si>
  <si>
    <t>किसान मावि जयपुर</t>
  </si>
  <si>
    <t xml:space="preserve"> मानपुर मावि  टपरा</t>
  </si>
  <si>
    <t xml:space="preserve">नेरामावि गोडियाना </t>
  </si>
  <si>
    <t xml:space="preserve">जनचेतना मावि मंगलपुर </t>
  </si>
  <si>
    <t>ललिता भेरी मावि धोविपुर</t>
  </si>
  <si>
    <t>जनजागृती आ वि हरिहरनगर</t>
  </si>
  <si>
    <t xml:space="preserve">वुद्द प्रावि भिम्मापुर </t>
  </si>
  <si>
    <t xml:space="preserve">नेरा मावि टेडिया </t>
  </si>
  <si>
    <t xml:space="preserve">सरस्वती वाल प्रावि शकरपुर </t>
  </si>
  <si>
    <t>जनज्वती प्रावि छोटकी  दौलतपुर</t>
  </si>
  <si>
    <t>सरस्वती प्रावि नग्गापुर/ लक्ष्मीपुर</t>
  </si>
  <si>
    <t xml:space="preserve">पक्कु मावि वदालपुर </t>
  </si>
  <si>
    <t xml:space="preserve">नेरा निमावि इश्वरीगन्ज </t>
  </si>
  <si>
    <t xml:space="preserve">रिनेशा वोडिग्ग स्कुल </t>
  </si>
  <si>
    <t>रेडक्रस भवन कुशुम्बाबजार</t>
  </si>
  <si>
    <t xml:space="preserve">नेपाल  राष्टिय नमुना मावि ढोढरी </t>
  </si>
  <si>
    <t>गुरास मावि</t>
  </si>
  <si>
    <t>त्रिभुवन मावि  सुर्यपटुवा</t>
  </si>
  <si>
    <t xml:space="preserve">श्री मन्जु श्री शिशु वाटीका मावि </t>
  </si>
  <si>
    <t xml:space="preserve">श्री नेरामावि धनौरा </t>
  </si>
  <si>
    <t xml:space="preserve">भृकुटी मावि चित्तले </t>
  </si>
  <si>
    <t xml:space="preserve">शिव दुर्गा  मावि </t>
  </si>
  <si>
    <t xml:space="preserve">शुक्र मावि </t>
  </si>
  <si>
    <t>पुर्णपुर मावि</t>
  </si>
  <si>
    <t xml:space="preserve">आनन्द मावि </t>
  </si>
  <si>
    <t>धर्म ज्योती मा वि</t>
  </si>
  <si>
    <t xml:space="preserve">वुद्द आवि  ७ नम्मर </t>
  </si>
  <si>
    <t>शारदा बहुमुखि क्याम्पस मैनापोखर</t>
  </si>
  <si>
    <t>दिपज्योति मावि ठूलो डाँफे</t>
  </si>
  <si>
    <t xml:space="preserve">जगदम्वीका मावि </t>
  </si>
  <si>
    <t xml:space="preserve">विरभद्र आवि </t>
  </si>
  <si>
    <t>भवानी मावि सिमरा</t>
  </si>
  <si>
    <t xml:space="preserve">विद्या ज्योति मावि कन्ठपुर </t>
  </si>
  <si>
    <t>सरस्वती  मावि  जगतिया</t>
  </si>
  <si>
    <t>शारदा मा वि मैनापोखर</t>
  </si>
  <si>
    <t>ज्ञानज्योति मावि छत्रनगर</t>
  </si>
  <si>
    <t>शक्ति प्रावि शक्तिनगर</t>
  </si>
  <si>
    <t>अमरज्योति मावि सितापुर</t>
  </si>
  <si>
    <t>जनप्रीय आवि फुटाहा</t>
  </si>
  <si>
    <t xml:space="preserve">वागेश्वरी प्रावि जमुनी </t>
  </si>
  <si>
    <t>जयकालिका मावि मुनालबस्ती</t>
  </si>
  <si>
    <t xml:space="preserve">जनता प्रावि दक्षिण भकारी </t>
  </si>
  <si>
    <t xml:space="preserve">ने.राइन्दीरा भुसाल मावि </t>
  </si>
  <si>
    <t>हिरासतमा रहेका</t>
  </si>
  <si>
    <t>सशस्त्र प्रहरी बल नेपाल क्वारेन्टीन</t>
  </si>
  <si>
    <t>कारागार कार्यालय बर्दिया</t>
  </si>
  <si>
    <t>कारागार कार्यालय क्वारेन्टीन</t>
  </si>
  <si>
    <t>बर्दिया</t>
  </si>
  <si>
    <t>बर्दिया अस्पताल र सोरहवा</t>
  </si>
  <si>
    <t>दाल २ किलोग्राम</t>
  </si>
  <si>
    <t>नुन १ के जि</t>
  </si>
  <si>
    <t>खाने तेल १ लिटर</t>
  </si>
  <si>
    <t>साबुन २ वटा</t>
  </si>
  <si>
    <t xml:space="preserve">बर्दिया </t>
  </si>
  <si>
    <t>नेपाल सरकार
गृह-मन्त्रालय
जिल्ला प्रशासन कार्यालय बर्दिया।</t>
  </si>
  <si>
    <r>
      <rPr>
        <b/>
        <sz val="9"/>
        <rFont val="Cambria"/>
        <family val="1"/>
        <scheme val="major"/>
      </rPr>
      <t>Quarantine</t>
    </r>
    <r>
      <rPr>
        <b/>
        <sz val="9"/>
        <rFont val="Kalimati"/>
        <charset val="1"/>
      </rPr>
      <t xml:space="preserve"> बेड संख्या</t>
    </r>
  </si>
  <si>
    <t>नव निर्मित नगरपालिका भवन बाँसगढी</t>
  </si>
  <si>
    <t>कवर्ड हल, गुलरिया नपा-४</t>
  </si>
  <si>
    <t>Swab परीक्षण गरी होम क्वारेन्टाइनमा फर्कि गएकाको संख्या</t>
  </si>
  <si>
    <t>RDT गरी होम क्वारेन्टाइनमा फर्कि गएकाको संख्या</t>
  </si>
  <si>
    <t xml:space="preserve">जनता प्रवि बेलटाडी </t>
  </si>
  <si>
    <t xml:space="preserve">महिला </t>
  </si>
  <si>
    <t xml:space="preserve">पुरुष </t>
  </si>
  <si>
    <t xml:space="preserve">नगरपालिका भवन ठाकुरबाबा </t>
  </si>
  <si>
    <t xml:space="preserve">अमर सहिद मावि राजापुर </t>
  </si>
  <si>
    <t xml:space="preserve">सुशिल कोइराला कोरोना अस्पताल बाँके , खजुरा </t>
  </si>
  <si>
    <t xml:space="preserve">बेड </t>
  </si>
  <si>
    <t>जिल्लामा Isolation कक्षमा बसेका बिरामीहरुको विवरण</t>
  </si>
  <si>
    <t>बर्दिया अस्पताल (कोरोना संक्रमित नभएको)</t>
  </si>
  <si>
    <t>खाली क्वारेन्टीन सं.</t>
  </si>
  <si>
    <t>व्यक्ति बसेका जम्मा क्वारेन्टीन संख्या</t>
  </si>
  <si>
    <t>आजको क्वारेन्टीनको विस्तृत विवरण</t>
  </si>
  <si>
    <t>जम्मा क्वारेन्टीनहरु संख्या</t>
  </si>
  <si>
    <t>राहत प्राप्त गर्ने (व्यक्ति/ परिवार) ७ गतेको</t>
  </si>
  <si>
    <t>जिल्ला समन्वय समिति हल गुलरिया</t>
  </si>
  <si>
    <t xml:space="preserve">ने.रा.मा.वि. वासँगढी </t>
  </si>
  <si>
    <t>कोरोना अस्पताल दाङ</t>
  </si>
  <si>
    <t>सरुवा रोग अस्पताल टेकु</t>
  </si>
  <si>
    <t>कृषि तालिम केन्द्र खजुरा बाँके</t>
  </si>
  <si>
    <t>संकलन</t>
  </si>
  <si>
    <t xml:space="preserve">Patients at Isolation </t>
  </si>
  <si>
    <t>Recover</t>
  </si>
  <si>
    <t>PCR र RDT गरिएको</t>
  </si>
  <si>
    <t>PCR+RDT</t>
  </si>
  <si>
    <t>PCR</t>
  </si>
  <si>
    <t>RDT</t>
  </si>
  <si>
    <t>आजको संख्या</t>
  </si>
  <si>
    <t>राहत (परिवार संख्या)</t>
  </si>
  <si>
    <t>सरस्वती आ.वि. जोधीपुर ४ गेरुवा</t>
  </si>
  <si>
    <t>स्टकको विवरण</t>
  </si>
  <si>
    <t>VTM</t>
  </si>
  <si>
    <t>भारत तथा तेस्रो मुलुकबाट</t>
  </si>
  <si>
    <t xml:space="preserve">जनता मावि गोला </t>
  </si>
  <si>
    <t>समयः ३ बजे</t>
  </si>
  <si>
    <t>SN</t>
  </si>
  <si>
    <t xml:space="preserve">GAPANAPA </t>
  </si>
  <si>
    <t xml:space="preserve">Ward </t>
  </si>
  <si>
    <t>Address</t>
  </si>
  <si>
    <t>#Bed</t>
  </si>
  <si>
    <t>Total</t>
  </si>
  <si>
    <t>M</t>
  </si>
  <si>
    <t xml:space="preserve">F </t>
  </si>
  <si>
    <t xml:space="preserve">Total </t>
  </si>
  <si>
    <t xml:space="preserve">M </t>
  </si>
  <si>
    <t xml:space="preserve">SWAB </t>
  </si>
  <si>
    <t xml:space="preserve">RDT </t>
  </si>
  <si>
    <t xml:space="preserve">HW </t>
  </si>
  <si>
    <t>Distribution</t>
  </si>
  <si>
    <t xml:space="preserve">खानेपानी भवन आइसुलेसन भवन </t>
  </si>
  <si>
    <t>१ गते सम्मको</t>
  </si>
  <si>
    <t xml:space="preserve"> मिति 2077/0४/3 गते ३:00 बजे सम्म प्राप्त ।</t>
  </si>
  <si>
    <t>2 गते राहत प्राप्त गर्ने घरधुरी/ परिवार संख्या</t>
  </si>
  <si>
    <t>२ गतेको विवरण</t>
  </si>
  <si>
    <t>मितिः २०७७/०४/३</t>
  </si>
  <si>
    <t>२०७७।०४।३</t>
  </si>
  <si>
    <t>सामुदायिक क्वारेन्टीन २४ स्थानमा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</si>
</sst>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00439]0"/>
    <numFmt numFmtId="165" formatCode="[$-10461]yyyy\-mm\-dd;@"/>
    <numFmt numFmtId="166" formatCode="[$-4000439]0.#"/>
  </numFmts>
  <fonts count="44">
    <font>
      <sz val="11"/>
      <color theme="1"/>
      <name val="Calibri"/>
      <family val="2"/>
      <scheme val="minor"/>
    </font>
    <font>
      <b/>
      <sz val="9"/>
      <name val="Kalimati"/>
      <charset val="1"/>
    </font>
    <font>
      <b/>
      <sz val="11"/>
      <name val="Calibri"/>
      <family val="2"/>
      <scheme val="minor"/>
    </font>
    <font>
      <b/>
      <sz val="11"/>
      <name val="Kalimati"/>
      <charset val="1"/>
    </font>
    <font>
      <sz val="11"/>
      <name val="Calibri"/>
      <family val="2"/>
      <scheme val="minor"/>
    </font>
    <font>
      <b/>
      <sz val="12"/>
      <name val="Kalimati"/>
      <charset val="1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4"/>
      <name val="Zapf Chancery Medium Italic"/>
      <family val="2"/>
    </font>
    <font>
      <b/>
      <sz val="9"/>
      <name val="Cambria"/>
      <family val="1"/>
      <scheme val="maj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Kalimati"/>
      <charset val="1"/>
    </font>
    <font>
      <sz val="12"/>
      <color theme="1"/>
      <name val="Kalimati"/>
      <charset val="1"/>
    </font>
    <font>
      <sz val="10"/>
      <color theme="1"/>
      <name val="Kalimati"/>
      <charset val="1"/>
    </font>
    <font>
      <sz val="11"/>
      <color theme="1"/>
      <name val="Kalimati"/>
      <charset val="1"/>
    </font>
    <font>
      <b/>
      <sz val="12"/>
      <color theme="1"/>
      <name val="Kalimati"/>
      <charset val="1"/>
    </font>
    <font>
      <b/>
      <sz val="11"/>
      <color theme="1"/>
      <name val="Kalimati"/>
      <charset val="1"/>
    </font>
    <font>
      <sz val="11"/>
      <color theme="1"/>
      <name val="Nirmala UI"/>
      <family val="2"/>
    </font>
    <font>
      <sz val="10"/>
      <color theme="1"/>
      <name val="Nirmala UI"/>
      <family val="2"/>
    </font>
    <font>
      <sz val="9"/>
      <color theme="1"/>
      <name val="Calibri"/>
      <family val="2"/>
      <scheme val="minor"/>
    </font>
    <font>
      <sz val="11"/>
      <color theme="2" tint="-0.89999084444715716"/>
      <name val="Kalimati"/>
      <charset val="1"/>
    </font>
    <font>
      <sz val="11"/>
      <color theme="1"/>
      <name val="Fontasy Himali"/>
      <family val="5"/>
    </font>
    <font>
      <sz val="12"/>
      <color theme="1"/>
      <name val="Preeti"/>
    </font>
    <font>
      <b/>
      <sz val="20"/>
      <color theme="1"/>
      <name val="Kokila"/>
      <family val="2"/>
    </font>
    <font>
      <b/>
      <sz val="14"/>
      <color theme="1"/>
      <name val="Kokila"/>
      <family val="2"/>
    </font>
    <font>
      <b/>
      <sz val="18"/>
      <color theme="1"/>
      <name val="Kokila"/>
      <family val="2"/>
    </font>
    <font>
      <b/>
      <sz val="14"/>
      <color theme="1"/>
      <name val="Kalimati"/>
      <charset val="1"/>
    </font>
    <font>
      <b/>
      <sz val="11"/>
      <color theme="1"/>
      <name val="Calibri"/>
      <family val="2"/>
      <scheme val="minor"/>
    </font>
    <font>
      <b/>
      <sz val="16"/>
      <color theme="1"/>
      <name val="Fontasy Himali"/>
      <family val="5"/>
    </font>
    <font>
      <b/>
      <sz val="10"/>
      <color theme="1"/>
      <name val="Kalimati"/>
      <charset val="1"/>
    </font>
    <font>
      <b/>
      <sz val="10"/>
      <color rgb="FFFF0000"/>
      <name val="Kalimati"/>
      <charset val="1"/>
    </font>
    <font>
      <b/>
      <sz val="11"/>
      <color theme="1"/>
      <name val="Fontasy Himali"/>
      <family val="5"/>
    </font>
    <font>
      <b/>
      <sz val="9"/>
      <color theme="1"/>
      <name val="Times New Roman"/>
      <family val="1"/>
    </font>
    <font>
      <b/>
      <sz val="10"/>
      <color theme="1"/>
      <name val="Nirmala UI"/>
      <family val="2"/>
    </font>
    <font>
      <sz val="12"/>
      <name val="Kalimati"/>
      <charset val="1"/>
    </font>
    <font>
      <b/>
      <sz val="16"/>
      <color theme="1"/>
      <name val="Kokila"/>
      <family val="2"/>
    </font>
    <font>
      <b/>
      <sz val="12"/>
      <color theme="1"/>
      <name val="Kokila"/>
      <family val="2"/>
    </font>
    <font>
      <b/>
      <sz val="11"/>
      <color theme="1"/>
      <name val="Kokila"/>
      <family val="2"/>
    </font>
    <font>
      <sz val="11"/>
      <color theme="1"/>
      <name val="Kokila"/>
      <family val="2"/>
    </font>
    <font>
      <sz val="11"/>
      <name val="Kalimati"/>
      <charset val="1"/>
    </font>
    <font>
      <sz val="12"/>
      <color theme="1"/>
      <name val="Kokila"/>
      <family val="2"/>
    </font>
  </fonts>
  <fills count="3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66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409">
    <xf numFmtId="0" fontId="0" fillId="0" borderId="0" xfId="0"/>
    <xf numFmtId="0" fontId="2" fillId="4" borderId="0" xfId="0" applyFont="1" applyFill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2" fillId="0" borderId="0" xfId="0" applyFont="1"/>
    <xf numFmtId="0" fontId="7" fillId="0" borderId="0" xfId="0" applyFont="1"/>
    <xf numFmtId="0" fontId="3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0" xfId="0" applyFont="1"/>
    <xf numFmtId="0" fontId="0" fillId="0" borderId="0" xfId="0" applyFill="1"/>
    <xf numFmtId="0" fontId="0" fillId="0" borderId="0" xfId="0" applyFill="1" applyBorder="1"/>
    <xf numFmtId="0" fontId="14" fillId="0" borderId="0" xfId="0" applyFont="1" applyFill="1" applyBorder="1"/>
    <xf numFmtId="0" fontId="15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164" fontId="15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0" fontId="17" fillId="0" borderId="1" xfId="0" applyFont="1" applyFill="1" applyBorder="1" applyAlignment="1">
      <alignment horizontal="left" vertical="center" wrapText="1"/>
    </xf>
    <xf numFmtId="0" fontId="0" fillId="0" borderId="0" xfId="0" applyFill="1" applyBorder="1" applyAlignment="1"/>
    <xf numFmtId="164" fontId="0" fillId="0" borderId="0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/>
    <xf numFmtId="0" fontId="25" fillId="0" borderId="0" xfId="0" applyFont="1" applyFill="1" applyAlignment="1"/>
    <xf numFmtId="0" fontId="13" fillId="0" borderId="0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164" fontId="0" fillId="0" borderId="3" xfId="0" applyNumberFormat="1" applyFont="1" applyFill="1" applyBorder="1" applyAlignment="1">
      <alignment horizontal="center" vertical="center"/>
    </xf>
    <xf numFmtId="164" fontId="0" fillId="7" borderId="3" xfId="0" applyNumberFormat="1" applyFont="1" applyFill="1" applyBorder="1" applyAlignment="1">
      <alignment horizontal="center" vertical="center"/>
    </xf>
    <xf numFmtId="166" fontId="0" fillId="0" borderId="3" xfId="0" applyNumberFormat="1" applyFont="1" applyFill="1" applyBorder="1" applyAlignment="1">
      <alignment horizontal="center" vertical="center"/>
    </xf>
    <xf numFmtId="166" fontId="0" fillId="7" borderId="3" xfId="0" applyNumberFormat="1" applyFont="1" applyFill="1" applyBorder="1" applyAlignment="1">
      <alignment horizontal="center" vertical="center"/>
    </xf>
    <xf numFmtId="164" fontId="24" fillId="0" borderId="3" xfId="0" applyNumberFormat="1" applyFont="1" applyFill="1" applyBorder="1" applyAlignment="1">
      <alignment horizontal="center" vertical="center"/>
    </xf>
    <xf numFmtId="164" fontId="24" fillId="0" borderId="8" xfId="0" applyNumberFormat="1" applyFont="1" applyFill="1" applyBorder="1" applyAlignment="1">
      <alignment horizontal="center" vertical="center"/>
    </xf>
    <xf numFmtId="164" fontId="24" fillId="0" borderId="7" xfId="0" applyNumberFormat="1" applyFont="1" applyFill="1" applyBorder="1" applyAlignment="1">
      <alignment horizontal="center" vertical="center"/>
    </xf>
    <xf numFmtId="164" fontId="17" fillId="8" borderId="3" xfId="0" applyNumberFormat="1" applyFont="1" applyFill="1" applyBorder="1" applyAlignment="1">
      <alignment horizontal="center" vertical="center"/>
    </xf>
    <xf numFmtId="164" fontId="17" fillId="9" borderId="3" xfId="0" applyNumberFormat="1" applyFont="1" applyFill="1" applyBorder="1" applyAlignment="1">
      <alignment horizontal="center" vertical="center"/>
    </xf>
    <xf numFmtId="164" fontId="17" fillId="11" borderId="1" xfId="0" applyNumberFormat="1" applyFont="1" applyFill="1" applyBorder="1" applyAlignment="1">
      <alignment horizontal="center" vertical="center"/>
    </xf>
    <xf numFmtId="164" fontId="17" fillId="11" borderId="1" xfId="0" applyNumberFormat="1" applyFont="1" applyFill="1" applyBorder="1" applyAlignment="1">
      <alignment horizontal="center" vertical="center" wrapText="1"/>
    </xf>
    <xf numFmtId="164" fontId="21" fillId="12" borderId="11" xfId="0" applyNumberFormat="1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left" vertical="center"/>
    </xf>
    <xf numFmtId="164" fontId="21" fillId="12" borderId="1" xfId="0" applyNumberFormat="1" applyFont="1" applyFill="1" applyBorder="1" applyAlignment="1">
      <alignment horizontal="center" vertical="center" wrapText="1"/>
    </xf>
    <xf numFmtId="164" fontId="17" fillId="12" borderId="1" xfId="0" applyNumberFormat="1" applyFont="1" applyFill="1" applyBorder="1" applyAlignment="1">
      <alignment horizontal="center" vertical="center"/>
    </xf>
    <xf numFmtId="164" fontId="17" fillId="12" borderId="1" xfId="0" applyNumberFormat="1" applyFont="1" applyFill="1" applyBorder="1" applyAlignment="1">
      <alignment horizontal="center" vertical="center" wrapText="1"/>
    </xf>
    <xf numFmtId="164" fontId="16" fillId="12" borderId="1" xfId="0" applyNumberFormat="1" applyFont="1" applyFill="1" applyBorder="1" applyAlignment="1">
      <alignment horizontal="center"/>
    </xf>
    <xf numFmtId="164" fontId="17" fillId="12" borderId="1" xfId="0" applyNumberFormat="1" applyFont="1" applyFill="1" applyBorder="1" applyAlignment="1">
      <alignment vertical="center"/>
    </xf>
    <xf numFmtId="164" fontId="21" fillId="13" borderId="11" xfId="0" applyNumberFormat="1" applyFont="1" applyFill="1" applyBorder="1" applyAlignment="1">
      <alignment horizontal="center" vertical="center" wrapText="1"/>
    </xf>
    <xf numFmtId="0" fontId="21" fillId="13" borderId="1" xfId="0" applyFont="1" applyFill="1" applyBorder="1" applyAlignment="1">
      <alignment horizontal="left" vertical="center"/>
    </xf>
    <xf numFmtId="164" fontId="21" fillId="13" borderId="1" xfId="0" applyNumberFormat="1" applyFont="1" applyFill="1" applyBorder="1" applyAlignment="1">
      <alignment horizontal="center" vertical="center" wrapText="1"/>
    </xf>
    <xf numFmtId="164" fontId="17" fillId="13" borderId="1" xfId="0" applyNumberFormat="1" applyFont="1" applyFill="1" applyBorder="1" applyAlignment="1">
      <alignment horizontal="center" vertical="center"/>
    </xf>
    <xf numFmtId="164" fontId="17" fillId="13" borderId="1" xfId="0" applyNumberFormat="1" applyFont="1" applyFill="1" applyBorder="1" applyAlignment="1">
      <alignment horizontal="center" vertical="center" wrapText="1"/>
    </xf>
    <xf numFmtId="164" fontId="16" fillId="13" borderId="1" xfId="0" applyNumberFormat="1" applyFont="1" applyFill="1" applyBorder="1" applyAlignment="1">
      <alignment horizontal="center"/>
    </xf>
    <xf numFmtId="164" fontId="17" fillId="13" borderId="1" xfId="0" applyNumberFormat="1" applyFont="1" applyFill="1" applyBorder="1" applyAlignment="1">
      <alignment vertical="center"/>
    </xf>
    <xf numFmtId="164" fontId="16" fillId="13" borderId="1" xfId="0" applyNumberFormat="1" applyFont="1" applyFill="1" applyBorder="1" applyAlignment="1">
      <alignment horizontal="center" vertical="center" wrapText="1"/>
    </xf>
    <xf numFmtId="164" fontId="21" fillId="14" borderId="11" xfId="0" applyNumberFormat="1" applyFont="1" applyFill="1" applyBorder="1" applyAlignment="1">
      <alignment horizontal="center" vertical="center" wrapText="1"/>
    </xf>
    <xf numFmtId="0" fontId="21" fillId="14" borderId="1" xfId="0" applyFont="1" applyFill="1" applyBorder="1" applyAlignment="1">
      <alignment horizontal="left" vertical="center"/>
    </xf>
    <xf numFmtId="164" fontId="21" fillId="14" borderId="1" xfId="0" applyNumberFormat="1" applyFont="1" applyFill="1" applyBorder="1" applyAlignment="1">
      <alignment horizontal="center" vertical="center" wrapText="1"/>
    </xf>
    <xf numFmtId="164" fontId="17" fillId="14" borderId="1" xfId="0" applyNumberFormat="1" applyFont="1" applyFill="1" applyBorder="1" applyAlignment="1">
      <alignment horizontal="center" vertical="center"/>
    </xf>
    <xf numFmtId="164" fontId="17" fillId="14" borderId="1" xfId="0" applyNumberFormat="1" applyFont="1" applyFill="1" applyBorder="1" applyAlignment="1">
      <alignment horizontal="center" vertical="center" wrapText="1"/>
    </xf>
    <xf numFmtId="164" fontId="16" fillId="14" borderId="1" xfId="0" applyNumberFormat="1" applyFont="1" applyFill="1" applyBorder="1" applyAlignment="1">
      <alignment horizontal="center"/>
    </xf>
    <xf numFmtId="164" fontId="17" fillId="14" borderId="1" xfId="0" applyNumberFormat="1" applyFont="1" applyFill="1" applyBorder="1" applyAlignment="1">
      <alignment vertical="center"/>
    </xf>
    <xf numFmtId="164" fontId="23" fillId="14" borderId="1" xfId="0" applyNumberFormat="1" applyFont="1" applyFill="1" applyBorder="1" applyAlignment="1">
      <alignment horizontal="center" vertical="center" wrapText="1"/>
    </xf>
    <xf numFmtId="164" fontId="16" fillId="14" borderId="1" xfId="0" applyNumberFormat="1" applyFont="1" applyFill="1" applyBorder="1" applyAlignment="1">
      <alignment horizontal="center" vertical="center" wrapText="1"/>
    </xf>
    <xf numFmtId="164" fontId="21" fillId="11" borderId="11" xfId="0" applyNumberFormat="1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left" vertical="center"/>
    </xf>
    <xf numFmtId="164" fontId="21" fillId="11" borderId="1" xfId="0" applyNumberFormat="1" applyFont="1" applyFill="1" applyBorder="1" applyAlignment="1">
      <alignment horizontal="center" vertical="center" wrapText="1"/>
    </xf>
    <xf numFmtId="164" fontId="16" fillId="11" borderId="1" xfId="0" applyNumberFormat="1" applyFont="1" applyFill="1" applyBorder="1" applyAlignment="1">
      <alignment horizontal="center"/>
    </xf>
    <xf numFmtId="164" fontId="21" fillId="16" borderId="11" xfId="0" applyNumberFormat="1" applyFont="1" applyFill="1" applyBorder="1" applyAlignment="1">
      <alignment horizontal="center" vertical="center" wrapText="1"/>
    </xf>
    <xf numFmtId="0" fontId="21" fillId="16" borderId="1" xfId="0" applyFont="1" applyFill="1" applyBorder="1" applyAlignment="1">
      <alignment horizontal="left" vertical="center"/>
    </xf>
    <xf numFmtId="164" fontId="21" fillId="16" borderId="1" xfId="0" applyNumberFormat="1" applyFont="1" applyFill="1" applyBorder="1" applyAlignment="1">
      <alignment horizontal="center" vertical="center" wrapText="1"/>
    </xf>
    <xf numFmtId="164" fontId="17" fillId="16" borderId="1" xfId="0" applyNumberFormat="1" applyFont="1" applyFill="1" applyBorder="1" applyAlignment="1">
      <alignment horizontal="center" vertical="center"/>
    </xf>
    <xf numFmtId="164" fontId="17" fillId="16" borderId="1" xfId="0" applyNumberFormat="1" applyFont="1" applyFill="1" applyBorder="1" applyAlignment="1">
      <alignment horizontal="center" vertical="center" wrapText="1"/>
    </xf>
    <xf numFmtId="164" fontId="16" fillId="16" borderId="1" xfId="0" applyNumberFormat="1" applyFont="1" applyFill="1" applyBorder="1" applyAlignment="1">
      <alignment horizontal="center"/>
    </xf>
    <xf numFmtId="164" fontId="16" fillId="16" borderId="1" xfId="0" applyNumberFormat="1" applyFont="1" applyFill="1" applyBorder="1" applyAlignment="1">
      <alignment horizontal="center" vertical="center" wrapText="1"/>
    </xf>
    <xf numFmtId="164" fontId="17" fillId="16" borderId="1" xfId="0" applyNumberFormat="1" applyFont="1" applyFill="1" applyBorder="1" applyAlignment="1">
      <alignment vertical="center"/>
    </xf>
    <xf numFmtId="164" fontId="17" fillId="11" borderId="1" xfId="0" applyNumberFormat="1" applyFont="1" applyFill="1" applyBorder="1" applyAlignment="1">
      <alignment vertical="center" wrapText="1"/>
    </xf>
    <xf numFmtId="164" fontId="21" fillId="13" borderId="13" xfId="0" applyNumberFormat="1" applyFont="1" applyFill="1" applyBorder="1" applyAlignment="1">
      <alignment horizontal="center" vertical="center" wrapText="1"/>
    </xf>
    <xf numFmtId="0" fontId="21" fillId="13" borderId="4" xfId="0" applyFont="1" applyFill="1" applyBorder="1" applyAlignment="1">
      <alignment horizontal="left" vertical="center"/>
    </xf>
    <xf numFmtId="164" fontId="21" fillId="13" borderId="4" xfId="0" applyNumberFormat="1" applyFont="1" applyFill="1" applyBorder="1" applyAlignment="1">
      <alignment horizontal="center" vertical="center" wrapText="1"/>
    </xf>
    <xf numFmtId="164" fontId="17" fillId="13" borderId="4" xfId="0" applyNumberFormat="1" applyFont="1" applyFill="1" applyBorder="1" applyAlignment="1">
      <alignment horizontal="center" vertical="center"/>
    </xf>
    <xf numFmtId="164" fontId="17" fillId="13" borderId="4" xfId="0" applyNumberFormat="1" applyFont="1" applyFill="1" applyBorder="1" applyAlignment="1">
      <alignment horizontal="center" vertical="center" wrapText="1"/>
    </xf>
    <xf numFmtId="164" fontId="16" fillId="13" borderId="4" xfId="0" applyNumberFormat="1" applyFont="1" applyFill="1" applyBorder="1" applyAlignment="1">
      <alignment horizontal="center"/>
    </xf>
    <xf numFmtId="164" fontId="17" fillId="13" borderId="4" xfId="0" applyNumberFormat="1" applyFont="1" applyFill="1" applyBorder="1" applyAlignment="1">
      <alignment vertical="center"/>
    </xf>
    <xf numFmtId="164" fontId="21" fillId="14" borderId="14" xfId="0" applyNumberFormat="1" applyFont="1" applyFill="1" applyBorder="1" applyAlignment="1">
      <alignment horizontal="center" vertical="center" wrapText="1"/>
    </xf>
    <xf numFmtId="0" fontId="21" fillId="14" borderId="5" xfId="0" applyFont="1" applyFill="1" applyBorder="1" applyAlignment="1">
      <alignment horizontal="left" vertical="center"/>
    </xf>
    <xf numFmtId="164" fontId="21" fillId="14" borderId="5" xfId="0" applyNumberFormat="1" applyFont="1" applyFill="1" applyBorder="1" applyAlignment="1">
      <alignment horizontal="center" vertical="center" wrapText="1"/>
    </xf>
    <xf numFmtId="164" fontId="17" fillId="14" borderId="5" xfId="0" applyNumberFormat="1" applyFont="1" applyFill="1" applyBorder="1" applyAlignment="1">
      <alignment horizontal="center" vertical="center"/>
    </xf>
    <xf numFmtId="164" fontId="17" fillId="14" borderId="5" xfId="0" applyNumberFormat="1" applyFont="1" applyFill="1" applyBorder="1" applyAlignment="1">
      <alignment horizontal="center" vertical="center" wrapText="1"/>
    </xf>
    <xf numFmtId="164" fontId="16" fillId="14" borderId="5" xfId="0" applyNumberFormat="1" applyFont="1" applyFill="1" applyBorder="1" applyAlignment="1">
      <alignment horizontal="center"/>
    </xf>
    <xf numFmtId="164" fontId="17" fillId="14" borderId="5" xfId="0" applyNumberFormat="1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17" fillId="16" borderId="5" xfId="0" applyNumberFormat="1" applyFont="1" applyFill="1" applyBorder="1" applyAlignment="1">
      <alignment horizontal="center" vertical="center"/>
    </xf>
    <xf numFmtId="164" fontId="17" fillId="16" borderId="5" xfId="0" applyNumberFormat="1" applyFont="1" applyFill="1" applyBorder="1" applyAlignment="1">
      <alignment horizontal="center" vertical="center" wrapText="1"/>
    </xf>
    <xf numFmtId="164" fontId="17" fillId="16" borderId="4" xfId="0" applyNumberFormat="1" applyFont="1" applyFill="1" applyBorder="1" applyAlignment="1">
      <alignment horizontal="center" vertical="center"/>
    </xf>
    <xf numFmtId="164" fontId="17" fillId="16" borderId="4" xfId="0" applyNumberFormat="1" applyFont="1" applyFill="1" applyBorder="1" applyAlignment="1">
      <alignment horizontal="center" vertical="center" wrapText="1"/>
    </xf>
    <xf numFmtId="164" fontId="17" fillId="10" borderId="15" xfId="0" applyNumberFormat="1" applyFont="1" applyFill="1" applyBorder="1" applyAlignment="1">
      <alignment horizontal="center" vertical="center"/>
    </xf>
    <xf numFmtId="164" fontId="21" fillId="7" borderId="27" xfId="0" applyNumberFormat="1" applyFont="1" applyFill="1" applyBorder="1" applyAlignment="1">
      <alignment horizontal="center" vertical="center" wrapText="1"/>
    </xf>
    <xf numFmtId="0" fontId="21" fillId="7" borderId="6" xfId="0" applyFont="1" applyFill="1" applyBorder="1" applyAlignment="1">
      <alignment horizontal="left" vertical="center"/>
    </xf>
    <xf numFmtId="164" fontId="21" fillId="7" borderId="6" xfId="0" applyNumberFormat="1" applyFont="1" applyFill="1" applyBorder="1" applyAlignment="1">
      <alignment horizontal="center" vertical="center" wrapText="1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 wrapText="1"/>
    </xf>
    <xf numFmtId="164" fontId="16" fillId="7" borderId="6" xfId="0" applyNumberFormat="1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 vertical="center" wrapText="1"/>
    </xf>
    <xf numFmtId="164" fontId="21" fillId="11" borderId="13" xfId="0" applyNumberFormat="1" applyFont="1" applyFill="1" applyBorder="1" applyAlignment="1">
      <alignment horizontal="center" vertical="center" wrapText="1"/>
    </xf>
    <xf numFmtId="0" fontId="21" fillId="11" borderId="4" xfId="0" applyFont="1" applyFill="1" applyBorder="1" applyAlignment="1">
      <alignment horizontal="left" vertical="center"/>
    </xf>
    <xf numFmtId="164" fontId="21" fillId="11" borderId="4" xfId="0" applyNumberFormat="1" applyFont="1" applyFill="1" applyBorder="1" applyAlignment="1">
      <alignment horizontal="center" vertical="center" wrapText="1"/>
    </xf>
    <xf numFmtId="164" fontId="17" fillId="11" borderId="4" xfId="0" applyNumberFormat="1" applyFont="1" applyFill="1" applyBorder="1" applyAlignment="1">
      <alignment horizontal="center" vertical="center"/>
    </xf>
    <xf numFmtId="164" fontId="17" fillId="11" borderId="4" xfId="0" applyNumberFormat="1" applyFont="1" applyFill="1" applyBorder="1" applyAlignment="1">
      <alignment horizontal="center" vertical="center" wrapText="1"/>
    </xf>
    <xf numFmtId="164" fontId="16" fillId="11" borderId="4" xfId="0" applyNumberFormat="1" applyFont="1" applyFill="1" applyBorder="1" applyAlignment="1">
      <alignment horizontal="center"/>
    </xf>
    <xf numFmtId="164" fontId="21" fillId="12" borderId="13" xfId="0" applyNumberFormat="1" applyFont="1" applyFill="1" applyBorder="1" applyAlignment="1">
      <alignment horizontal="center" vertical="center" wrapText="1"/>
    </xf>
    <xf numFmtId="0" fontId="21" fillId="12" borderId="4" xfId="0" applyFont="1" applyFill="1" applyBorder="1" applyAlignment="1">
      <alignment horizontal="left" vertical="center"/>
    </xf>
    <xf numFmtId="164" fontId="21" fillId="12" borderId="4" xfId="0" applyNumberFormat="1" applyFont="1" applyFill="1" applyBorder="1" applyAlignment="1">
      <alignment horizontal="center" vertical="center" wrapText="1"/>
    </xf>
    <xf numFmtId="164" fontId="17" fillId="12" borderId="4" xfId="0" applyNumberFormat="1" applyFont="1" applyFill="1" applyBorder="1" applyAlignment="1">
      <alignment horizontal="center" vertical="center"/>
    </xf>
    <xf numFmtId="164" fontId="17" fillId="12" borderId="4" xfId="0" applyNumberFormat="1" applyFont="1" applyFill="1" applyBorder="1" applyAlignment="1">
      <alignment horizontal="center" vertical="center" wrapText="1"/>
    </xf>
    <xf numFmtId="164" fontId="16" fillId="12" borderId="4" xfId="0" applyNumberFormat="1" applyFont="1" applyFill="1" applyBorder="1" applyAlignment="1">
      <alignment horizontal="center"/>
    </xf>
    <xf numFmtId="164" fontId="21" fillId="11" borderId="14" xfId="0" applyNumberFormat="1" applyFont="1" applyFill="1" applyBorder="1" applyAlignment="1">
      <alignment horizontal="center" vertical="center" wrapText="1"/>
    </xf>
    <xf numFmtId="0" fontId="21" fillId="11" borderId="5" xfId="0" applyFont="1" applyFill="1" applyBorder="1" applyAlignment="1">
      <alignment horizontal="left" vertical="center"/>
    </xf>
    <xf numFmtId="164" fontId="21" fillId="11" borderId="5" xfId="0" applyNumberFormat="1" applyFont="1" applyFill="1" applyBorder="1" applyAlignment="1">
      <alignment horizontal="center" vertical="center" wrapText="1"/>
    </xf>
    <xf numFmtId="164" fontId="17" fillId="11" borderId="5" xfId="0" applyNumberFormat="1" applyFont="1" applyFill="1" applyBorder="1" applyAlignment="1">
      <alignment horizontal="center" vertical="center"/>
    </xf>
    <xf numFmtId="164" fontId="17" fillId="11" borderId="5" xfId="0" applyNumberFormat="1" applyFont="1" applyFill="1" applyBorder="1" applyAlignment="1">
      <alignment horizontal="center" vertical="center" wrapText="1"/>
    </xf>
    <xf numFmtId="164" fontId="16" fillId="11" borderId="5" xfId="0" applyNumberFormat="1" applyFont="1" applyFill="1" applyBorder="1" applyAlignment="1">
      <alignment horizontal="center"/>
    </xf>
    <xf numFmtId="164" fontId="17" fillId="11" borderId="4" xfId="0" applyNumberFormat="1" applyFont="1" applyFill="1" applyBorder="1" applyAlignment="1">
      <alignment vertical="center" wrapText="1"/>
    </xf>
    <xf numFmtId="164" fontId="21" fillId="12" borderId="14" xfId="0" applyNumberFormat="1" applyFont="1" applyFill="1" applyBorder="1" applyAlignment="1">
      <alignment horizontal="center" vertical="center" wrapText="1"/>
    </xf>
    <xf numFmtId="0" fontId="21" fillId="12" borderId="5" xfId="0" applyFont="1" applyFill="1" applyBorder="1" applyAlignment="1">
      <alignment horizontal="left" vertical="center"/>
    </xf>
    <xf numFmtId="164" fontId="21" fillId="12" borderId="5" xfId="0" applyNumberFormat="1" applyFont="1" applyFill="1" applyBorder="1" applyAlignment="1">
      <alignment horizontal="center" vertical="center" wrapText="1"/>
    </xf>
    <xf numFmtId="164" fontId="17" fillId="12" borderId="5" xfId="0" applyNumberFormat="1" applyFont="1" applyFill="1" applyBorder="1" applyAlignment="1">
      <alignment horizontal="center" vertical="center"/>
    </xf>
    <xf numFmtId="164" fontId="17" fillId="12" borderId="5" xfId="0" applyNumberFormat="1" applyFont="1" applyFill="1" applyBorder="1" applyAlignment="1">
      <alignment horizontal="center" vertical="center" wrapText="1"/>
    </xf>
    <xf numFmtId="164" fontId="16" fillId="12" borderId="5" xfId="0" applyNumberFormat="1" applyFont="1" applyFill="1" applyBorder="1" applyAlignment="1">
      <alignment horizontal="center"/>
    </xf>
    <xf numFmtId="164" fontId="17" fillId="12" borderId="5" xfId="0" applyNumberFormat="1" applyFont="1" applyFill="1" applyBorder="1" applyAlignment="1">
      <alignment vertical="center"/>
    </xf>
    <xf numFmtId="164" fontId="16" fillId="11" borderId="5" xfId="0" applyNumberFormat="1" applyFont="1" applyFill="1" applyBorder="1" applyAlignment="1">
      <alignment horizontal="center" vertical="center" wrapText="1"/>
    </xf>
    <xf numFmtId="164" fontId="17" fillId="11" borderId="5" xfId="0" applyNumberFormat="1" applyFont="1" applyFill="1" applyBorder="1" applyAlignment="1">
      <alignment vertical="center" wrapText="1"/>
    </xf>
    <xf numFmtId="164" fontId="21" fillId="16" borderId="13" xfId="0" applyNumberFormat="1" applyFont="1" applyFill="1" applyBorder="1" applyAlignment="1">
      <alignment horizontal="center" vertical="center" wrapText="1"/>
    </xf>
    <xf numFmtId="0" fontId="21" fillId="16" borderId="4" xfId="0" applyFont="1" applyFill="1" applyBorder="1" applyAlignment="1">
      <alignment horizontal="left" vertical="center"/>
    </xf>
    <xf numFmtId="164" fontId="21" fillId="16" borderId="4" xfId="0" applyNumberFormat="1" applyFont="1" applyFill="1" applyBorder="1" applyAlignment="1">
      <alignment horizontal="center" vertical="center" wrapText="1"/>
    </xf>
    <xf numFmtId="164" fontId="16" fillId="16" borderId="4" xfId="0" applyNumberFormat="1" applyFont="1" applyFill="1" applyBorder="1" applyAlignment="1">
      <alignment horizontal="center"/>
    </xf>
    <xf numFmtId="164" fontId="16" fillId="16" borderId="4" xfId="0" applyNumberFormat="1" applyFont="1" applyFill="1" applyBorder="1" applyAlignment="1">
      <alignment horizontal="center" vertical="center" wrapText="1"/>
    </xf>
    <xf numFmtId="164" fontId="17" fillId="16" borderId="4" xfId="0" applyNumberFormat="1" applyFont="1" applyFill="1" applyBorder="1" applyAlignment="1">
      <alignment vertical="center"/>
    </xf>
    <xf numFmtId="164" fontId="16" fillId="12" borderId="5" xfId="0" applyNumberFormat="1" applyFont="1" applyFill="1" applyBorder="1" applyAlignment="1">
      <alignment horizontal="center" vertical="center" wrapText="1"/>
    </xf>
    <xf numFmtId="164" fontId="21" fillId="16" borderId="14" xfId="0" applyNumberFormat="1" applyFont="1" applyFill="1" applyBorder="1" applyAlignment="1">
      <alignment horizontal="center" vertical="center" wrapText="1"/>
    </xf>
    <xf numFmtId="0" fontId="21" fillId="16" borderId="5" xfId="0" applyFont="1" applyFill="1" applyBorder="1" applyAlignment="1">
      <alignment horizontal="left" vertical="center"/>
    </xf>
    <xf numFmtId="164" fontId="21" fillId="16" borderId="5" xfId="0" applyNumberFormat="1" applyFont="1" applyFill="1" applyBorder="1" applyAlignment="1">
      <alignment horizontal="center" vertical="center" wrapText="1"/>
    </xf>
    <xf numFmtId="164" fontId="16" fillId="16" borderId="5" xfId="0" applyNumberFormat="1" applyFont="1" applyFill="1" applyBorder="1" applyAlignment="1">
      <alignment horizontal="center"/>
    </xf>
    <xf numFmtId="164" fontId="16" fillId="16" borderId="5" xfId="0" applyNumberFormat="1" applyFont="1" applyFill="1" applyBorder="1" applyAlignment="1">
      <alignment horizontal="center" vertical="center" wrapText="1"/>
    </xf>
    <xf numFmtId="164" fontId="17" fillId="16" borderId="5" xfId="0" applyNumberFormat="1" applyFont="1" applyFill="1" applyBorder="1" applyAlignment="1">
      <alignment vertical="center"/>
    </xf>
    <xf numFmtId="164" fontId="21" fillId="13" borderId="9" xfId="0" applyNumberFormat="1" applyFont="1" applyFill="1" applyBorder="1" applyAlignment="1">
      <alignment horizontal="center" vertical="center" wrapText="1"/>
    </xf>
    <xf numFmtId="0" fontId="21" fillId="13" borderId="10" xfId="0" applyFont="1" applyFill="1" applyBorder="1" applyAlignment="1">
      <alignment horizontal="left" vertical="center"/>
    </xf>
    <xf numFmtId="164" fontId="21" fillId="13" borderId="10" xfId="0" applyNumberFormat="1" applyFont="1" applyFill="1" applyBorder="1" applyAlignment="1">
      <alignment horizontal="center" vertical="center" wrapText="1"/>
    </xf>
    <xf numFmtId="164" fontId="17" fillId="13" borderId="10" xfId="0" applyNumberFormat="1" applyFont="1" applyFill="1" applyBorder="1" applyAlignment="1">
      <alignment horizontal="center" vertical="center"/>
    </xf>
    <xf numFmtId="164" fontId="17" fillId="13" borderId="10" xfId="0" applyNumberFormat="1" applyFont="1" applyFill="1" applyBorder="1" applyAlignment="1">
      <alignment horizontal="center" vertical="center" wrapText="1"/>
    </xf>
    <xf numFmtId="164" fontId="15" fillId="13" borderId="10" xfId="0" applyNumberFormat="1" applyFont="1" applyFill="1" applyBorder="1" applyAlignment="1">
      <alignment horizontal="center" vertical="center"/>
    </xf>
    <xf numFmtId="164" fontId="16" fillId="13" borderId="10" xfId="0" applyNumberFormat="1" applyFont="1" applyFill="1" applyBorder="1" applyAlignment="1">
      <alignment horizontal="center"/>
    </xf>
    <xf numFmtId="164" fontId="17" fillId="13" borderId="10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 textRotation="90" wrapText="1"/>
    </xf>
    <xf numFmtId="165" fontId="14" fillId="17" borderId="23" xfId="0" applyNumberFormat="1" applyFont="1" applyFill="1" applyBorder="1" applyAlignment="1">
      <alignment vertical="center"/>
    </xf>
    <xf numFmtId="0" fontId="14" fillId="17" borderId="23" xfId="0" applyFont="1" applyFill="1" applyBorder="1"/>
    <xf numFmtId="2" fontId="14" fillId="17" borderId="23" xfId="0" applyNumberFormat="1" applyFont="1" applyFill="1" applyBorder="1" applyAlignment="1">
      <alignment horizontal="center" vertical="center"/>
    </xf>
    <xf numFmtId="165" fontId="14" fillId="17" borderId="35" xfId="0" applyNumberFormat="1" applyFont="1" applyFill="1" applyBorder="1" applyAlignment="1">
      <alignment vertical="center"/>
    </xf>
    <xf numFmtId="0" fontId="0" fillId="0" borderId="0" xfId="0" applyFill="1" applyBorder="1"/>
    <xf numFmtId="165" fontId="29" fillId="17" borderId="23" xfId="0" applyNumberFormat="1" applyFont="1" applyFill="1" applyBorder="1" applyAlignment="1">
      <alignment horizontal="center"/>
    </xf>
    <xf numFmtId="164" fontId="19" fillId="10" borderId="15" xfId="0" applyNumberFormat="1" applyFont="1" applyFill="1" applyBorder="1" applyAlignment="1">
      <alignment horizontal="center" vertical="center" wrapText="1"/>
    </xf>
    <xf numFmtId="164" fontId="19" fillId="10" borderId="15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vertical="center" wrapText="1"/>
    </xf>
    <xf numFmtId="164" fontId="20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164" fontId="18" fillId="0" borderId="0" xfId="0" applyNumberFormat="1" applyFont="1" applyFill="1" applyBorder="1" applyAlignment="1">
      <alignment horizontal="center" vertical="center"/>
    </xf>
    <xf numFmtId="164" fontId="19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164" fontId="19" fillId="8" borderId="3" xfId="0" applyNumberFormat="1" applyFont="1" applyFill="1" applyBorder="1" applyAlignment="1">
      <alignment horizontal="center" vertical="center"/>
    </xf>
    <xf numFmtId="0" fontId="30" fillId="0" borderId="0" xfId="0" applyFont="1" applyFill="1"/>
    <xf numFmtId="164" fontId="0" fillId="0" borderId="1" xfId="0" applyNumberFormat="1" applyFont="1" applyFill="1" applyBorder="1" applyAlignment="1">
      <alignment horizontal="center" vertical="center"/>
    </xf>
    <xf numFmtId="164" fontId="35" fillId="0" borderId="1" xfId="0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164" fontId="15" fillId="0" borderId="5" xfId="0" applyNumberFormat="1" applyFont="1" applyFill="1" applyBorder="1" applyAlignment="1">
      <alignment horizontal="center" vertical="center"/>
    </xf>
    <xf numFmtId="164" fontId="37" fillId="0" borderId="1" xfId="0" applyNumberFormat="1" applyFont="1" applyFill="1" applyBorder="1" applyAlignment="1">
      <alignment horizontal="center" vertical="center"/>
    </xf>
    <xf numFmtId="164" fontId="15" fillId="0" borderId="4" xfId="0" applyNumberFormat="1" applyFont="1" applyFill="1" applyBorder="1" applyAlignment="1">
      <alignment horizontal="center" vertical="center"/>
    </xf>
    <xf numFmtId="0" fontId="0" fillId="22" borderId="4" xfId="0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/>
    </xf>
    <xf numFmtId="164" fontId="31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/>
    <xf numFmtId="164" fontId="15" fillId="24" borderId="5" xfId="0" applyNumberFormat="1" applyFont="1" applyFill="1" applyBorder="1" applyAlignment="1">
      <alignment horizontal="center" vertical="center"/>
    </xf>
    <xf numFmtId="164" fontId="15" fillId="24" borderId="1" xfId="0" applyNumberFormat="1" applyFont="1" applyFill="1" applyBorder="1" applyAlignment="1">
      <alignment horizontal="center" vertical="center"/>
    </xf>
    <xf numFmtId="164" fontId="15" fillId="24" borderId="4" xfId="0" applyNumberFormat="1" applyFont="1" applyFill="1" applyBorder="1" applyAlignment="1">
      <alignment horizontal="center" vertical="center"/>
    </xf>
    <xf numFmtId="164" fontId="15" fillId="27" borderId="1" xfId="0" applyNumberFormat="1" applyFont="1" applyFill="1" applyBorder="1" applyAlignment="1">
      <alignment horizontal="center" vertical="center"/>
    </xf>
    <xf numFmtId="164" fontId="34" fillId="0" borderId="40" xfId="0" applyNumberFormat="1" applyFont="1" applyFill="1" applyBorder="1" applyAlignment="1">
      <alignment horizontal="center" vertical="center"/>
    </xf>
    <xf numFmtId="164" fontId="34" fillId="0" borderId="42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64" fontId="20" fillId="0" borderId="0" xfId="0" applyNumberFormat="1" applyFont="1" applyFill="1" applyBorder="1" applyAlignment="1">
      <alignment horizontal="center" wrapText="1"/>
    </xf>
    <xf numFmtId="164" fontId="17" fillId="29" borderId="10" xfId="0" applyNumberFormat="1" applyFont="1" applyFill="1" applyBorder="1" applyAlignment="1">
      <alignment horizontal="center" vertical="center"/>
    </xf>
    <xf numFmtId="164" fontId="17" fillId="29" borderId="10" xfId="0" applyNumberFormat="1" applyFont="1" applyFill="1" applyBorder="1" applyAlignment="1">
      <alignment horizontal="center" vertical="center" wrapText="1"/>
    </xf>
    <xf numFmtId="164" fontId="17" fillId="29" borderId="1" xfId="0" applyNumberFormat="1" applyFont="1" applyFill="1" applyBorder="1" applyAlignment="1">
      <alignment horizontal="center" vertical="center"/>
    </xf>
    <xf numFmtId="164" fontId="17" fillId="29" borderId="1" xfId="0" applyNumberFormat="1" applyFont="1" applyFill="1" applyBorder="1" applyAlignment="1">
      <alignment horizontal="center" vertical="center" wrapText="1"/>
    </xf>
    <xf numFmtId="164" fontId="17" fillId="29" borderId="4" xfId="0" applyNumberFormat="1" applyFont="1" applyFill="1" applyBorder="1" applyAlignment="1">
      <alignment horizontal="center" vertical="center"/>
    </xf>
    <xf numFmtId="164" fontId="17" fillId="29" borderId="5" xfId="0" applyNumberFormat="1" applyFont="1" applyFill="1" applyBorder="1" applyAlignment="1">
      <alignment horizontal="center" vertical="center"/>
    </xf>
    <xf numFmtId="164" fontId="17" fillId="29" borderId="5" xfId="0" applyNumberFormat="1" applyFont="1" applyFill="1" applyBorder="1" applyAlignment="1">
      <alignment horizontal="center" vertical="center" wrapText="1"/>
    </xf>
    <xf numFmtId="164" fontId="17" fillId="30" borderId="10" xfId="0" applyNumberFormat="1" applyFont="1" applyFill="1" applyBorder="1" applyAlignment="1">
      <alignment horizontal="center" vertical="center"/>
    </xf>
    <xf numFmtId="164" fontId="17" fillId="30" borderId="10" xfId="0" applyNumberFormat="1" applyFont="1" applyFill="1" applyBorder="1" applyAlignment="1">
      <alignment horizontal="center" vertical="center" wrapText="1"/>
    </xf>
    <xf numFmtId="164" fontId="17" fillId="30" borderId="1" xfId="0" applyNumberFormat="1" applyFont="1" applyFill="1" applyBorder="1" applyAlignment="1">
      <alignment horizontal="center" vertical="center"/>
    </xf>
    <xf numFmtId="164" fontId="17" fillId="30" borderId="1" xfId="0" applyNumberFormat="1" applyFont="1" applyFill="1" applyBorder="1" applyAlignment="1">
      <alignment horizontal="center" vertical="center" wrapText="1"/>
    </xf>
    <xf numFmtId="164" fontId="17" fillId="30" borderId="4" xfId="0" applyNumberFormat="1" applyFont="1" applyFill="1" applyBorder="1" applyAlignment="1">
      <alignment horizontal="center" vertical="center"/>
    </xf>
    <xf numFmtId="164" fontId="27" fillId="20" borderId="25" xfId="0" applyNumberFormat="1" applyFont="1" applyFill="1" applyBorder="1" applyAlignment="1">
      <alignment horizontal="center" vertical="center"/>
    </xf>
    <xf numFmtId="164" fontId="17" fillId="31" borderId="1" xfId="0" applyNumberFormat="1" applyFont="1" applyFill="1" applyBorder="1" applyAlignment="1">
      <alignment horizontal="center" vertical="center"/>
    </xf>
    <xf numFmtId="164" fontId="17" fillId="31" borderId="1" xfId="0" applyNumberFormat="1" applyFont="1" applyFill="1" applyBorder="1" applyAlignment="1">
      <alignment horizontal="center" vertical="center" wrapText="1"/>
    </xf>
    <xf numFmtId="164" fontId="17" fillId="31" borderId="4" xfId="0" applyNumberFormat="1" applyFont="1" applyFill="1" applyBorder="1" applyAlignment="1">
      <alignment horizontal="center" vertical="center"/>
    </xf>
    <xf numFmtId="164" fontId="17" fillId="31" borderId="4" xfId="0" applyNumberFormat="1" applyFont="1" applyFill="1" applyBorder="1" applyAlignment="1">
      <alignment horizontal="center" vertical="center" wrapText="1"/>
    </xf>
    <xf numFmtId="164" fontId="17" fillId="31" borderId="5" xfId="0" applyNumberFormat="1" applyFont="1" applyFill="1" applyBorder="1" applyAlignment="1">
      <alignment horizontal="center" vertical="center"/>
    </xf>
    <xf numFmtId="164" fontId="17" fillId="31" borderId="5" xfId="0" applyNumberFormat="1" applyFont="1" applyFill="1" applyBorder="1" applyAlignment="1">
      <alignment horizontal="center" vertical="center" wrapText="1"/>
    </xf>
    <xf numFmtId="164" fontId="17" fillId="31" borderId="6" xfId="0" applyNumberFormat="1" applyFont="1" applyFill="1" applyBorder="1" applyAlignment="1">
      <alignment horizontal="center" vertical="center"/>
    </xf>
    <xf numFmtId="164" fontId="17" fillId="31" borderId="6" xfId="0" applyNumberFormat="1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/>
    </xf>
    <xf numFmtId="0" fontId="41" fillId="0" borderId="39" xfId="0" applyFont="1" applyFill="1" applyBorder="1" applyAlignment="1">
      <alignment horizontal="center" vertical="center"/>
    </xf>
    <xf numFmtId="0" fontId="40" fillId="14" borderId="1" xfId="0" applyFont="1" applyFill="1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 wrapText="1"/>
    </xf>
    <xf numFmtId="164" fontId="15" fillId="27" borderId="4" xfId="0" applyNumberFormat="1" applyFont="1" applyFill="1" applyBorder="1" applyAlignment="1">
      <alignment horizontal="center" vertical="center"/>
    </xf>
    <xf numFmtId="164" fontId="18" fillId="0" borderId="15" xfId="0" applyNumberFormat="1" applyFont="1" applyFill="1" applyBorder="1" applyAlignment="1">
      <alignment horizontal="center" vertical="center"/>
    </xf>
    <xf numFmtId="164" fontId="19" fillId="0" borderId="15" xfId="0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164" fontId="20" fillId="28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164" fontId="42" fillId="31" borderId="5" xfId="0" applyNumberFormat="1" applyFont="1" applyFill="1" applyBorder="1" applyAlignment="1">
      <alignment horizontal="center" vertical="center"/>
    </xf>
    <xf numFmtId="164" fontId="42" fillId="31" borderId="5" xfId="0" applyNumberFormat="1" applyFont="1" applyFill="1" applyBorder="1" applyAlignment="1">
      <alignment horizontal="center" vertical="center" wrapText="1"/>
    </xf>
    <xf numFmtId="164" fontId="42" fillId="31" borderId="1" xfId="0" applyNumberFormat="1" applyFont="1" applyFill="1" applyBorder="1" applyAlignment="1">
      <alignment horizontal="center" vertical="center"/>
    </xf>
    <xf numFmtId="164" fontId="42" fillId="31" borderId="1" xfId="0" applyNumberFormat="1" applyFont="1" applyFill="1" applyBorder="1" applyAlignment="1">
      <alignment horizontal="center" vertical="center" wrapText="1"/>
    </xf>
    <xf numFmtId="164" fontId="42" fillId="29" borderId="1" xfId="0" applyNumberFormat="1" applyFont="1" applyFill="1" applyBorder="1" applyAlignment="1">
      <alignment horizontal="center" vertical="center"/>
    </xf>
    <xf numFmtId="164" fontId="42" fillId="29" borderId="1" xfId="0" applyNumberFormat="1" applyFont="1" applyFill="1" applyBorder="1" applyAlignment="1">
      <alignment horizontal="center" vertical="center" wrapText="1"/>
    </xf>
    <xf numFmtId="164" fontId="42" fillId="29" borderId="4" xfId="0" applyNumberFormat="1" applyFont="1" applyFill="1" applyBorder="1" applyAlignment="1">
      <alignment horizontal="center" vertical="center"/>
    </xf>
    <xf numFmtId="164" fontId="42" fillId="29" borderId="4" xfId="0" applyNumberFormat="1" applyFont="1" applyFill="1" applyBorder="1" applyAlignment="1">
      <alignment horizontal="center" vertical="center" wrapText="1"/>
    </xf>
    <xf numFmtId="164" fontId="42" fillId="31" borderId="4" xfId="0" applyNumberFormat="1" applyFont="1" applyFill="1" applyBorder="1" applyAlignment="1">
      <alignment horizontal="center" vertical="center"/>
    </xf>
    <xf numFmtId="164" fontId="42" fillId="31" borderId="4" xfId="0" applyNumberFormat="1" applyFont="1" applyFill="1" applyBorder="1" applyAlignment="1">
      <alignment horizontal="center" vertical="center" wrapText="1"/>
    </xf>
    <xf numFmtId="164" fontId="31" fillId="0" borderId="1" xfId="0" applyNumberFormat="1" applyFont="1" applyFill="1" applyBorder="1" applyAlignment="1">
      <alignment horizontal="center" vertical="center"/>
    </xf>
    <xf numFmtId="164" fontId="31" fillId="0" borderId="39" xfId="0" applyNumberFormat="1" applyFont="1" applyFill="1" applyBorder="1" applyAlignment="1">
      <alignment horizontal="center" vertical="center"/>
    </xf>
    <xf numFmtId="0" fontId="43" fillId="15" borderId="21" xfId="0" applyFont="1" applyFill="1" applyBorder="1" applyAlignment="1">
      <alignment horizontal="center" vertical="center" wrapText="1"/>
    </xf>
    <xf numFmtId="0" fontId="43" fillId="15" borderId="21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 wrapText="1"/>
    </xf>
    <xf numFmtId="0" fontId="0" fillId="22" borderId="48" xfId="0" applyFill="1" applyBorder="1" applyAlignment="1">
      <alignment horizontal="center" vertical="center"/>
    </xf>
    <xf numFmtId="0" fontId="0" fillId="32" borderId="23" xfId="0" applyFill="1" applyBorder="1" applyAlignment="1">
      <alignment horizontal="center" vertical="center" wrapText="1"/>
    </xf>
    <xf numFmtId="164" fontId="0" fillId="32" borderId="23" xfId="0" applyNumberFormat="1" applyFill="1" applyBorder="1" applyAlignment="1">
      <alignment horizontal="center" vertical="center"/>
    </xf>
    <xf numFmtId="0" fontId="0" fillId="32" borderId="23" xfId="0" applyFill="1" applyBorder="1" applyAlignment="1">
      <alignment horizontal="center" vertical="center"/>
    </xf>
    <xf numFmtId="0" fontId="0" fillId="32" borderId="35" xfId="0" applyFill="1" applyBorder="1" applyAlignment="1">
      <alignment horizontal="center" vertical="center"/>
    </xf>
    <xf numFmtId="0" fontId="0" fillId="0" borderId="32" xfId="0" applyFill="1" applyBorder="1" applyAlignment="1"/>
    <xf numFmtId="0" fontId="30" fillId="0" borderId="30" xfId="0" applyFont="1" applyFill="1" applyBorder="1" applyAlignment="1"/>
    <xf numFmtId="0" fontId="30" fillId="0" borderId="31" xfId="0" applyFont="1" applyFill="1" applyBorder="1" applyAlignment="1"/>
    <xf numFmtId="164" fontId="34" fillId="0" borderId="39" xfId="0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32" borderId="0" xfId="0" applyFill="1" applyBorder="1" applyAlignment="1">
      <alignment horizontal="center" vertical="center" wrapText="1"/>
    </xf>
    <xf numFmtId="164" fontId="0" fillId="32" borderId="0" xfId="0" applyNumberFormat="1" applyFill="1" applyBorder="1" applyAlignment="1">
      <alignment horizontal="center" vertical="center"/>
    </xf>
    <xf numFmtId="0" fontId="0" fillId="32" borderId="0" xfId="0" applyFill="1" applyBorder="1" applyAlignment="1">
      <alignment horizontal="center" vertical="center"/>
    </xf>
    <xf numFmtId="164" fontId="34" fillId="0" borderId="51" xfId="0" applyNumberFormat="1" applyFont="1" applyFill="1" applyBorder="1" applyAlignment="1">
      <alignment horizontal="center" vertical="center"/>
    </xf>
    <xf numFmtId="0" fontId="0" fillId="22" borderId="50" xfId="0" applyFill="1" applyBorder="1" applyAlignment="1">
      <alignment horizontal="center" vertical="center" wrapText="1"/>
    </xf>
    <xf numFmtId="0" fontId="0" fillId="22" borderId="7" xfId="0" applyFill="1" applyBorder="1" applyAlignment="1">
      <alignment horizontal="center" vertical="center"/>
    </xf>
    <xf numFmtId="164" fontId="31" fillId="0" borderId="3" xfId="0" applyNumberFormat="1" applyFont="1" applyFill="1" applyBorder="1" applyAlignment="1">
      <alignment horizontal="center" vertical="center"/>
    </xf>
    <xf numFmtId="164" fontId="18" fillId="0" borderId="12" xfId="0" applyNumberFormat="1" applyFont="1" applyFill="1" applyBorder="1" applyAlignment="1">
      <alignment horizontal="center" vertical="center"/>
    </xf>
    <xf numFmtId="0" fontId="15" fillId="25" borderId="1" xfId="0" applyFont="1" applyFill="1" applyBorder="1" applyAlignment="1">
      <alignment vertical="center" wrapText="1"/>
    </xf>
    <xf numFmtId="0" fontId="15" fillId="24" borderId="1" xfId="0" applyFont="1" applyFill="1" applyBorder="1" applyAlignment="1">
      <alignment vertical="center" wrapText="1"/>
    </xf>
    <xf numFmtId="164" fontId="31" fillId="2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center" vertical="center" textRotation="90" wrapText="1"/>
    </xf>
    <xf numFmtId="0" fontId="1" fillId="5" borderId="1" xfId="0" applyFont="1" applyFill="1" applyBorder="1" applyAlignment="1">
      <alignment horizontal="left" vertical="center" wrapText="1"/>
    </xf>
    <xf numFmtId="0" fontId="1" fillId="5" borderId="4" xfId="0" applyFont="1" applyFill="1" applyBorder="1" applyAlignment="1">
      <alignment horizontal="center" vertical="center" textRotation="90" wrapText="1"/>
    </xf>
    <xf numFmtId="0" fontId="1" fillId="5" borderId="5" xfId="0" applyFont="1" applyFill="1" applyBorder="1" applyAlignment="1">
      <alignment horizontal="center" vertical="center" textRotation="90" wrapText="1"/>
    </xf>
    <xf numFmtId="0" fontId="39" fillId="20" borderId="45" xfId="0" applyFont="1" applyFill="1" applyBorder="1" applyAlignment="1">
      <alignment horizontal="center"/>
    </xf>
    <xf numFmtId="0" fontId="39" fillId="20" borderId="6" xfId="0" applyFont="1" applyFill="1" applyBorder="1" applyAlignment="1">
      <alignment horizontal="center"/>
    </xf>
    <xf numFmtId="0" fontId="39" fillId="20" borderId="44" xfId="0" applyFont="1" applyFill="1" applyBorder="1" applyAlignment="1">
      <alignment horizontal="center"/>
    </xf>
    <xf numFmtId="0" fontId="39" fillId="20" borderId="23" xfId="0" applyFont="1" applyFill="1" applyBorder="1" applyAlignment="1">
      <alignment horizontal="center"/>
    </xf>
    <xf numFmtId="0" fontId="39" fillId="20" borderId="24" xfId="0" applyFont="1" applyFill="1" applyBorder="1" applyAlignment="1">
      <alignment horizontal="center"/>
    </xf>
    <xf numFmtId="0" fontId="41" fillId="0" borderId="10" xfId="0" applyFont="1" applyFill="1" applyBorder="1" applyAlignment="1">
      <alignment horizontal="center" vertical="center" wrapText="1"/>
    </xf>
    <xf numFmtId="0" fontId="41" fillId="0" borderId="4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/>
    </xf>
    <xf numFmtId="164" fontId="31" fillId="0" borderId="1" xfId="0" applyNumberFormat="1" applyFont="1" applyFill="1" applyBorder="1" applyAlignment="1">
      <alignment horizontal="center" vertical="center"/>
    </xf>
    <xf numFmtId="164" fontId="31" fillId="0" borderId="39" xfId="0" applyNumberFormat="1" applyFont="1" applyFill="1" applyBorder="1" applyAlignment="1">
      <alignment horizontal="center" vertical="center"/>
    </xf>
    <xf numFmtId="164" fontId="31" fillId="0" borderId="40" xfId="0" applyNumberFormat="1" applyFont="1" applyFill="1" applyBorder="1" applyAlignment="1">
      <alignment horizontal="center" vertical="center"/>
    </xf>
    <xf numFmtId="164" fontId="31" fillId="0" borderId="42" xfId="0" applyNumberFormat="1" applyFont="1" applyFill="1" applyBorder="1" applyAlignment="1">
      <alignment horizontal="center" vertical="center"/>
    </xf>
    <xf numFmtId="0" fontId="38" fillId="23" borderId="46" xfId="0" applyFont="1" applyFill="1" applyBorder="1" applyAlignment="1">
      <alignment horizontal="center" vertical="center"/>
    </xf>
    <xf numFmtId="0" fontId="38" fillId="23" borderId="47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0" fillId="22" borderId="10" xfId="0" applyFill="1" applyBorder="1" applyAlignment="1">
      <alignment horizontal="center" vertical="center" wrapText="1"/>
    </xf>
    <xf numFmtId="164" fontId="0" fillId="22" borderId="10" xfId="0" applyNumberFormat="1" applyFill="1" applyBorder="1" applyAlignment="1">
      <alignment horizontal="center" vertical="center" wrapText="1"/>
    </xf>
    <xf numFmtId="164" fontId="0" fillId="22" borderId="41" xfId="0" applyNumberFormat="1" applyFill="1" applyBorder="1" applyAlignment="1">
      <alignment horizontal="center" vertical="center" wrapText="1"/>
    </xf>
    <xf numFmtId="164" fontId="31" fillId="0" borderId="3" xfId="0" applyNumberFormat="1" applyFont="1" applyFill="1" applyBorder="1" applyAlignment="1">
      <alignment horizontal="center" vertical="center"/>
    </xf>
    <xf numFmtId="164" fontId="31" fillId="0" borderId="51" xfId="0" applyNumberFormat="1" applyFont="1" applyFill="1" applyBorder="1" applyAlignment="1">
      <alignment horizontal="center" vertical="center"/>
    </xf>
    <xf numFmtId="0" fontId="30" fillId="16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164" fontId="18" fillId="0" borderId="15" xfId="0" applyNumberFormat="1" applyFont="1" applyFill="1" applyBorder="1" applyAlignment="1">
      <alignment horizontal="center" vertical="center"/>
    </xf>
    <xf numFmtId="164" fontId="18" fillId="0" borderId="1" xfId="0" applyNumberFormat="1" applyFont="1" applyFill="1" applyBorder="1" applyAlignment="1">
      <alignment horizontal="center" vertical="center"/>
    </xf>
    <xf numFmtId="164" fontId="18" fillId="0" borderId="4" xfId="0" applyNumberFormat="1" applyFont="1" applyFill="1" applyBorder="1" applyAlignment="1">
      <alignment horizontal="center" vertical="center"/>
    </xf>
    <xf numFmtId="0" fontId="28" fillId="25" borderId="50" xfId="0" applyFont="1" applyFill="1" applyBorder="1" applyAlignment="1">
      <alignment horizontal="center" vertical="center"/>
    </xf>
    <xf numFmtId="0" fontId="28" fillId="25" borderId="10" xfId="0" applyFont="1" applyFill="1" applyBorder="1" applyAlignment="1">
      <alignment horizontal="center" vertical="center"/>
    </xf>
    <xf numFmtId="0" fontId="28" fillId="25" borderId="41" xfId="0" applyFont="1" applyFill="1" applyBorder="1" applyAlignment="1">
      <alignment horizontal="center" vertical="center"/>
    </xf>
    <xf numFmtId="0" fontId="28" fillId="25" borderId="51" xfId="0" applyFont="1" applyFill="1" applyBorder="1" applyAlignment="1">
      <alignment horizontal="center" vertical="center"/>
    </xf>
    <xf numFmtId="0" fontId="28" fillId="25" borderId="40" xfId="0" applyFont="1" applyFill="1" applyBorder="1" applyAlignment="1">
      <alignment horizontal="center" vertical="center"/>
    </xf>
    <xf numFmtId="0" fontId="28" fillId="25" borderId="42" xfId="0" applyFont="1" applyFill="1" applyBorder="1" applyAlignment="1">
      <alignment horizontal="center" vertical="center"/>
    </xf>
    <xf numFmtId="0" fontId="40" fillId="21" borderId="1" xfId="0" applyFont="1" applyFill="1" applyBorder="1" applyAlignment="1">
      <alignment horizontal="center" vertical="center" wrapText="1"/>
    </xf>
    <xf numFmtId="0" fontId="39" fillId="14" borderId="4" xfId="0" applyFont="1" applyFill="1" applyBorder="1" applyAlignment="1">
      <alignment horizontal="center" vertical="center" wrapText="1"/>
    </xf>
    <xf numFmtId="0" fontId="39" fillId="14" borderId="6" xfId="0" applyFont="1" applyFill="1" applyBorder="1" applyAlignment="1">
      <alignment horizontal="center" vertical="center" wrapText="1"/>
    </xf>
    <xf numFmtId="0" fontId="39" fillId="14" borderId="5" xfId="0" applyFont="1" applyFill="1" applyBorder="1" applyAlignment="1">
      <alignment horizontal="center" vertical="center" wrapTex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5" fillId="20" borderId="1" xfId="0" applyFont="1" applyFill="1" applyBorder="1" applyAlignment="1">
      <alignment horizontal="center" vertical="center" wrapText="1"/>
    </xf>
    <xf numFmtId="0" fontId="32" fillId="22" borderId="1" xfId="0" applyFont="1" applyFill="1" applyBorder="1" applyAlignment="1">
      <alignment horizontal="center" wrapText="1"/>
    </xf>
    <xf numFmtId="0" fontId="14" fillId="20" borderId="1" xfId="0" applyFont="1" applyFill="1" applyBorder="1" applyAlignment="1">
      <alignment horizontal="center" vertical="center" wrapText="1"/>
    </xf>
    <xf numFmtId="0" fontId="0" fillId="20" borderId="1" xfId="0" applyFill="1" applyBorder="1" applyAlignment="1">
      <alignment horizontal="center" vertical="center"/>
    </xf>
    <xf numFmtId="0" fontId="40" fillId="14" borderId="4" xfId="0" applyFont="1" applyFill="1" applyBorder="1" applyAlignment="1">
      <alignment horizontal="center" vertical="center" wrapText="1"/>
    </xf>
    <xf numFmtId="0" fontId="40" fillId="14" borderId="5" xfId="0" applyFont="1" applyFill="1" applyBorder="1" applyAlignment="1">
      <alignment horizontal="center" vertical="center" wrapText="1"/>
    </xf>
    <xf numFmtId="0" fontId="19" fillId="26" borderId="1" xfId="0" applyFont="1" applyFill="1" applyBorder="1" applyAlignment="1">
      <alignment horizontal="center" vertical="center"/>
    </xf>
    <xf numFmtId="0" fontId="39" fillId="4" borderId="1" xfId="0" applyFont="1" applyFill="1" applyBorder="1" applyAlignment="1">
      <alignment horizontal="center" vertical="center"/>
    </xf>
    <xf numFmtId="0" fontId="40" fillId="14" borderId="38" xfId="0" applyFont="1" applyFill="1" applyBorder="1" applyAlignment="1">
      <alignment horizontal="center" vertical="center" wrapText="1"/>
    </xf>
    <xf numFmtId="0" fontId="40" fillId="14" borderId="43" xfId="0" applyFont="1" applyFill="1" applyBorder="1" applyAlignment="1">
      <alignment horizontal="center" vertical="center" wrapText="1"/>
    </xf>
    <xf numFmtId="0" fontId="40" fillId="14" borderId="3" xfId="0" applyFont="1" applyFill="1" applyBorder="1" applyAlignment="1">
      <alignment horizontal="center" vertical="center" wrapText="1"/>
    </xf>
    <xf numFmtId="0" fontId="33" fillId="17" borderId="1" xfId="0" applyFont="1" applyFill="1" applyBorder="1" applyAlignment="1">
      <alignment horizontal="center" wrapText="1"/>
    </xf>
    <xf numFmtId="0" fontId="41" fillId="0" borderId="50" xfId="0" applyFont="1" applyFill="1" applyBorder="1" applyAlignment="1">
      <alignment horizontal="center" vertical="center" wrapText="1"/>
    </xf>
    <xf numFmtId="0" fontId="41" fillId="0" borderId="3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28" fillId="23" borderId="52" xfId="0" applyFont="1" applyFill="1" applyBorder="1" applyAlignment="1">
      <alignment horizontal="center" vertical="center"/>
    </xf>
    <xf numFmtId="0" fontId="28" fillId="23" borderId="12" xfId="0" applyFont="1" applyFill="1" applyBorder="1" applyAlignment="1">
      <alignment horizontal="center" vertical="center"/>
    </xf>
    <xf numFmtId="0" fontId="28" fillId="23" borderId="29" xfId="0" applyFont="1" applyFill="1" applyBorder="1" applyAlignment="1">
      <alignment horizontal="center" vertical="center"/>
    </xf>
    <xf numFmtId="0" fontId="40" fillId="18" borderId="1" xfId="0" applyFont="1" applyFill="1" applyBorder="1" applyAlignment="1">
      <alignment horizontal="center" vertical="center" wrapText="1"/>
    </xf>
    <xf numFmtId="164" fontId="15" fillId="0" borderId="1" xfId="0" applyNumberFormat="1" applyFont="1" applyFill="1" applyBorder="1" applyAlignment="1">
      <alignment horizontal="center" vertical="center"/>
    </xf>
    <xf numFmtId="164" fontId="15" fillId="0" borderId="4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164" fontId="17" fillId="0" borderId="4" xfId="0" applyNumberFormat="1" applyFont="1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40" fillId="19" borderId="1" xfId="0" applyFont="1" applyFill="1" applyBorder="1" applyAlignment="1">
      <alignment horizontal="center" vertical="center"/>
    </xf>
    <xf numFmtId="164" fontId="18" fillId="0" borderId="16" xfId="0" applyNumberFormat="1" applyFont="1" applyFill="1" applyBorder="1" applyAlignment="1">
      <alignment horizontal="center" vertical="center"/>
    </xf>
    <xf numFmtId="0" fontId="38" fillId="23" borderId="3" xfId="0" applyFont="1" applyFill="1" applyBorder="1" applyAlignment="1">
      <alignment horizontal="center" vertical="center"/>
    </xf>
    <xf numFmtId="0" fontId="38" fillId="23" borderId="1" xfId="0" applyFont="1" applyFill="1" applyBorder="1" applyAlignment="1">
      <alignment horizontal="center" vertical="center"/>
    </xf>
    <xf numFmtId="0" fontId="38" fillId="23" borderId="39" xfId="0" applyFont="1" applyFill="1" applyBorder="1" applyAlignment="1">
      <alignment horizontal="center" vertical="center"/>
    </xf>
    <xf numFmtId="0" fontId="0" fillId="22" borderId="3" xfId="0" applyFill="1" applyBorder="1" applyAlignment="1">
      <alignment horizontal="center" vertical="center" wrapText="1"/>
    </xf>
    <xf numFmtId="0" fontId="0" fillId="22" borderId="1" xfId="0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164" fontId="26" fillId="20" borderId="22" xfId="0" applyNumberFormat="1" applyFont="1" applyFill="1" applyBorder="1" applyAlignment="1">
      <alignment horizontal="center" vertical="center" wrapText="1"/>
    </xf>
    <xf numFmtId="164" fontId="26" fillId="20" borderId="23" xfId="0" applyNumberFormat="1" applyFont="1" applyFill="1" applyBorder="1" applyAlignment="1">
      <alignment horizontal="center" vertical="center" wrapText="1"/>
    </xf>
    <xf numFmtId="164" fontId="26" fillId="20" borderId="24" xfId="0" applyNumberFormat="1" applyFont="1" applyFill="1" applyBorder="1" applyAlignment="1">
      <alignment horizontal="center" vertical="center" wrapText="1"/>
    </xf>
    <xf numFmtId="0" fontId="21" fillId="10" borderId="17" xfId="0" applyFont="1" applyFill="1" applyBorder="1" applyAlignment="1">
      <alignment horizontal="center" vertical="center"/>
    </xf>
    <xf numFmtId="0" fontId="21" fillId="10" borderId="18" xfId="0" applyFont="1" applyFill="1" applyBorder="1" applyAlignment="1">
      <alignment horizontal="center" vertical="center"/>
    </xf>
    <xf numFmtId="0" fontId="21" fillId="10" borderId="19" xfId="0" applyFont="1" applyFill="1" applyBorder="1" applyAlignment="1">
      <alignment horizontal="center" vertical="center"/>
    </xf>
    <xf numFmtId="0" fontId="43" fillId="15" borderId="36" xfId="0" applyFont="1" applyFill="1" applyBorder="1" applyAlignment="1">
      <alignment horizontal="center" vertical="center" wrapText="1"/>
    </xf>
    <xf numFmtId="0" fontId="43" fillId="15" borderId="37" xfId="0" applyFont="1" applyFill="1" applyBorder="1" applyAlignment="1">
      <alignment horizontal="center" vertical="center" wrapText="1"/>
    </xf>
    <xf numFmtId="0" fontId="36" fillId="10" borderId="17" xfId="0" applyFont="1" applyFill="1" applyBorder="1" applyAlignment="1">
      <alignment horizontal="center" vertical="center"/>
    </xf>
    <xf numFmtId="0" fontId="36" fillId="10" borderId="18" xfId="0" applyFont="1" applyFill="1" applyBorder="1" applyAlignment="1">
      <alignment horizontal="center" vertical="center"/>
    </xf>
    <xf numFmtId="0" fontId="36" fillId="10" borderId="19" xfId="0" applyFont="1" applyFill="1" applyBorder="1" applyAlignment="1">
      <alignment horizontal="center" vertical="center"/>
    </xf>
    <xf numFmtId="0" fontId="43" fillId="15" borderId="17" xfId="0" applyFont="1" applyFill="1" applyBorder="1" applyAlignment="1">
      <alignment horizontal="center" vertical="center" wrapText="1"/>
    </xf>
    <xf numFmtId="0" fontId="43" fillId="15" borderId="18" xfId="0" applyFont="1" applyFill="1" applyBorder="1" applyAlignment="1">
      <alignment horizontal="center" vertical="center" wrapText="1"/>
    </xf>
    <xf numFmtId="0" fontId="43" fillId="15" borderId="20" xfId="0" applyFont="1" applyFill="1" applyBorder="1" applyAlignment="1">
      <alignment horizontal="center" vertical="center" wrapText="1"/>
    </xf>
    <xf numFmtId="164" fontId="17" fillId="10" borderId="17" xfId="0" applyNumberFormat="1" applyFont="1" applyFill="1" applyBorder="1" applyAlignment="1">
      <alignment horizontal="center" vertical="center" wrapText="1"/>
    </xf>
    <xf numFmtId="164" fontId="17" fillId="10" borderId="18" xfId="0" applyNumberFormat="1" applyFont="1" applyFill="1" applyBorder="1" applyAlignment="1">
      <alignment horizontal="center" vertical="center" wrapText="1"/>
    </xf>
    <xf numFmtId="164" fontId="17" fillId="10" borderId="19" xfId="0" applyNumberFormat="1" applyFont="1" applyFill="1" applyBorder="1" applyAlignment="1">
      <alignment horizontal="center" vertical="center" wrapText="1"/>
    </xf>
    <xf numFmtId="0" fontId="43" fillId="15" borderId="36" xfId="0" applyFont="1" applyFill="1" applyBorder="1" applyAlignment="1">
      <alignment horizontal="center" vertical="center"/>
    </xf>
    <xf numFmtId="0" fontId="43" fillId="15" borderId="37" xfId="0" applyFont="1" applyFill="1" applyBorder="1" applyAlignment="1">
      <alignment horizontal="center" vertical="center"/>
    </xf>
    <xf numFmtId="164" fontId="17" fillId="14" borderId="12" xfId="0" applyNumberFormat="1" applyFont="1" applyFill="1" applyBorder="1" applyAlignment="1">
      <alignment horizontal="center" vertical="center"/>
    </xf>
    <xf numFmtId="164" fontId="17" fillId="14" borderId="6" xfId="0" applyNumberFormat="1" applyFont="1" applyFill="1" applyBorder="1" applyAlignment="1">
      <alignment horizontal="center" vertical="center"/>
    </xf>
    <xf numFmtId="164" fontId="17" fillId="14" borderId="25" xfId="0" applyNumberFormat="1" applyFont="1" applyFill="1" applyBorder="1" applyAlignment="1">
      <alignment horizontal="center" vertical="center"/>
    </xf>
    <xf numFmtId="0" fontId="22" fillId="14" borderId="29" xfId="0" applyFont="1" applyFill="1" applyBorder="1" applyAlignment="1">
      <alignment horizontal="center" vertical="center" wrapText="1"/>
    </xf>
    <xf numFmtId="0" fontId="22" fillId="14" borderId="28" xfId="0" applyFont="1" applyFill="1" applyBorder="1" applyAlignment="1">
      <alignment horizontal="center" vertical="center" wrapText="1"/>
    </xf>
    <xf numFmtId="0" fontId="22" fillId="14" borderId="26" xfId="0" applyFont="1" applyFill="1" applyBorder="1" applyAlignment="1">
      <alignment horizontal="center" vertical="center" wrapText="1"/>
    </xf>
    <xf numFmtId="164" fontId="17" fillId="13" borderId="12" xfId="0" applyNumberFormat="1" applyFont="1" applyFill="1" applyBorder="1" applyAlignment="1">
      <alignment horizontal="center" vertical="center"/>
    </xf>
    <xf numFmtId="164" fontId="17" fillId="13" borderId="6" xfId="0" applyNumberFormat="1" applyFont="1" applyFill="1" applyBorder="1" applyAlignment="1">
      <alignment horizontal="center" vertical="center"/>
    </xf>
    <xf numFmtId="164" fontId="17" fillId="13" borderId="25" xfId="0" applyNumberFormat="1" applyFont="1" applyFill="1" applyBorder="1" applyAlignment="1">
      <alignment horizontal="center" vertical="center"/>
    </xf>
    <xf numFmtId="0" fontId="22" fillId="13" borderId="29" xfId="0" applyFont="1" applyFill="1" applyBorder="1" applyAlignment="1">
      <alignment horizontal="center" vertical="center" wrapText="1"/>
    </xf>
    <xf numFmtId="0" fontId="22" fillId="13" borderId="28" xfId="0" applyFont="1" applyFill="1" applyBorder="1" applyAlignment="1">
      <alignment horizontal="center" vertical="center" wrapText="1"/>
    </xf>
    <xf numFmtId="0" fontId="22" fillId="13" borderId="26" xfId="0" applyFont="1" applyFill="1" applyBorder="1" applyAlignment="1">
      <alignment horizontal="center" vertical="center" wrapText="1"/>
    </xf>
    <xf numFmtId="0" fontId="0" fillId="0" borderId="33" xfId="0" applyFill="1" applyBorder="1"/>
    <xf numFmtId="0" fontId="0" fillId="0" borderId="0" xfId="0" applyFill="1" applyBorder="1"/>
    <xf numFmtId="0" fontId="0" fillId="0" borderId="34" xfId="0" applyFill="1" applyBorder="1"/>
    <xf numFmtId="0" fontId="38" fillId="0" borderId="33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8" fillId="0" borderId="34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0" fontId="38" fillId="0" borderId="23" xfId="0" applyFont="1" applyFill="1" applyBorder="1" applyAlignment="1">
      <alignment horizontal="center" vertical="center"/>
    </xf>
    <xf numFmtId="0" fontId="38" fillId="0" borderId="35" xfId="0" applyFont="1" applyFill="1" applyBorder="1" applyAlignment="1">
      <alignment horizontal="center" vertical="center"/>
    </xf>
    <xf numFmtId="0" fontId="29" fillId="17" borderId="22" xfId="0" applyFont="1" applyFill="1" applyBorder="1" applyAlignment="1">
      <alignment horizontal="right"/>
    </xf>
    <xf numFmtId="0" fontId="29" fillId="17" borderId="23" xfId="0" applyFont="1" applyFill="1" applyBorder="1" applyAlignment="1">
      <alignment horizontal="right"/>
    </xf>
    <xf numFmtId="165" fontId="14" fillId="17" borderId="23" xfId="0" applyNumberFormat="1" applyFont="1" applyFill="1" applyBorder="1" applyAlignment="1">
      <alignment horizontal="center" vertical="center"/>
    </xf>
    <xf numFmtId="164" fontId="17" fillId="12" borderId="12" xfId="0" applyNumberFormat="1" applyFont="1" applyFill="1" applyBorder="1" applyAlignment="1">
      <alignment horizontal="center" vertical="center"/>
    </xf>
    <xf numFmtId="164" fontId="17" fillId="12" borderId="6" xfId="0" applyNumberFormat="1" applyFont="1" applyFill="1" applyBorder="1" applyAlignment="1">
      <alignment horizontal="center" vertical="center"/>
    </xf>
    <xf numFmtId="164" fontId="17" fillId="12" borderId="25" xfId="0" applyNumberFormat="1" applyFont="1" applyFill="1" applyBorder="1" applyAlignment="1">
      <alignment horizontal="center" vertical="center"/>
    </xf>
    <xf numFmtId="0" fontId="22" fillId="12" borderId="29" xfId="0" applyFont="1" applyFill="1" applyBorder="1" applyAlignment="1">
      <alignment horizontal="center" vertical="center" wrapText="1"/>
    </xf>
    <xf numFmtId="0" fontId="22" fillId="12" borderId="28" xfId="0" applyFont="1" applyFill="1" applyBorder="1" applyAlignment="1">
      <alignment horizontal="center" vertical="center" wrapText="1"/>
    </xf>
    <xf numFmtId="0" fontId="22" fillId="12" borderId="26" xfId="0" applyFont="1" applyFill="1" applyBorder="1" applyAlignment="1">
      <alignment horizontal="center" vertical="center" wrapText="1"/>
    </xf>
    <xf numFmtId="164" fontId="17" fillId="11" borderId="12" xfId="0" applyNumberFormat="1" applyFont="1" applyFill="1" applyBorder="1" applyAlignment="1">
      <alignment horizontal="center" vertical="center"/>
    </xf>
    <xf numFmtId="164" fontId="17" fillId="11" borderId="6" xfId="0" applyNumberFormat="1" applyFont="1" applyFill="1" applyBorder="1" applyAlignment="1">
      <alignment horizontal="center" vertical="center"/>
    </xf>
    <xf numFmtId="164" fontId="17" fillId="11" borderId="25" xfId="0" applyNumberFormat="1" applyFont="1" applyFill="1" applyBorder="1" applyAlignment="1">
      <alignment horizontal="center" vertical="center"/>
    </xf>
    <xf numFmtId="0" fontId="22" fillId="11" borderId="29" xfId="0" applyFont="1" applyFill="1" applyBorder="1" applyAlignment="1">
      <alignment horizontal="center" vertical="center" wrapText="1"/>
    </xf>
    <xf numFmtId="0" fontId="22" fillId="11" borderId="28" xfId="0" applyFont="1" applyFill="1" applyBorder="1" applyAlignment="1">
      <alignment horizontal="center" vertical="center" wrapText="1"/>
    </xf>
    <xf numFmtId="0" fontId="22" fillId="11" borderId="26" xfId="0" applyFont="1" applyFill="1" applyBorder="1" applyAlignment="1">
      <alignment horizontal="center" vertical="center" wrapText="1"/>
    </xf>
    <xf numFmtId="164" fontId="17" fillId="16" borderId="12" xfId="0" applyNumberFormat="1" applyFont="1" applyFill="1" applyBorder="1" applyAlignment="1">
      <alignment horizontal="center" vertical="center"/>
    </xf>
    <xf numFmtId="164" fontId="17" fillId="16" borderId="6" xfId="0" applyNumberFormat="1" applyFont="1" applyFill="1" applyBorder="1" applyAlignment="1">
      <alignment horizontal="center" vertical="center"/>
    </xf>
    <xf numFmtId="164" fontId="17" fillId="16" borderId="25" xfId="0" applyNumberFormat="1" applyFont="1" applyFill="1" applyBorder="1" applyAlignment="1">
      <alignment horizontal="center" vertical="center"/>
    </xf>
    <xf numFmtId="0" fontId="22" fillId="16" borderId="29" xfId="0" applyFont="1" applyFill="1" applyBorder="1" applyAlignment="1">
      <alignment horizontal="center" vertical="center" wrapText="1"/>
    </xf>
    <xf numFmtId="0" fontId="22" fillId="16" borderId="28" xfId="0" applyFont="1" applyFill="1" applyBorder="1" applyAlignment="1">
      <alignment horizontal="center" vertical="center" wrapText="1"/>
    </xf>
    <xf numFmtId="0" fontId="22" fillId="16" borderId="26" xfId="0" applyFont="1" applyFill="1" applyBorder="1" applyAlignment="1">
      <alignment horizontal="center" vertical="center" wrapText="1"/>
    </xf>
    <xf numFmtId="164" fontId="17" fillId="11" borderId="12" xfId="0" applyNumberFormat="1" applyFont="1" applyFill="1" applyBorder="1" applyAlignment="1">
      <alignment horizontal="center" vertical="center" wrapText="1"/>
    </xf>
    <xf numFmtId="164" fontId="17" fillId="11" borderId="6" xfId="0" applyNumberFormat="1" applyFont="1" applyFill="1" applyBorder="1" applyAlignment="1">
      <alignment horizontal="center" vertical="center" wrapText="1"/>
    </xf>
    <xf numFmtId="164" fontId="17" fillId="11" borderId="25" xfId="0" applyNumberFormat="1" applyFont="1" applyFill="1" applyBorder="1" applyAlignment="1">
      <alignment horizontal="center" vertical="center" wrapText="1"/>
    </xf>
  </cellXfs>
  <cellStyles count="6">
    <cellStyle name="Normal" xfId="0" builtinId="0"/>
    <cellStyle name="Normal 3" xfId="1"/>
    <cellStyle name="Normal 4" xfId="2"/>
    <cellStyle name="Normal 5" xfId="3"/>
    <cellStyle name="Normal 6" xfId="4"/>
    <cellStyle name="Normal 7" xfId="5"/>
  </cellStyles>
  <dxfs count="0"/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RCS\Downloads\2077_2_32_&#2342;&#2376;&#2344;&#2367;&#2325;%20&#2325;&#2379;&#2352;&#2379;&#2344;&#2366;%20&#2346;&#2381;&#2352;&#2340;&#2367;&#2357;&#2375;&#2342;&#2344;%20&#2348;&#2352;&#2381;&#2342;&#2367;&#2351;&#236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OC"/>
      <sheetName val="SUM"/>
      <sheetName val="Quarentians"/>
      <sheetName val="day of DRT"/>
      <sheetName val="Qurentian ma baseka man"/>
      <sheetName val="RDT"/>
      <sheetName val="barbardiya_comm_Quren"/>
      <sheetName val="Isolation"/>
      <sheetName val="I.N"/>
      <sheetName val="Throat Swab report"/>
      <sheetName val="Bidesi.N"/>
      <sheetName val="masjit"/>
      <sheetName val="come form effected district"/>
      <sheetName val="Equepment"/>
      <sheetName val="Focal_Person"/>
      <sheetName val="COVID-19 frindly"/>
    </sheetNames>
    <sheetDataSet>
      <sheetData sheetId="0" refreshError="1"/>
      <sheetData sheetId="1" refreshError="1"/>
      <sheetData sheetId="2">
        <row r="19">
          <cell r="A19">
            <v>12</v>
          </cell>
        </row>
        <row r="45">
          <cell r="A45">
            <v>25</v>
          </cell>
        </row>
        <row r="67">
          <cell r="A67">
            <v>21</v>
          </cell>
        </row>
        <row r="87">
          <cell r="A87">
            <v>14</v>
          </cell>
        </row>
        <row r="106">
          <cell r="A106">
            <v>18</v>
          </cell>
        </row>
        <row r="137">
          <cell r="A137">
            <v>16</v>
          </cell>
        </row>
        <row r="139">
          <cell r="A139">
            <v>1</v>
          </cell>
        </row>
        <row r="141">
          <cell r="A141">
            <v>1</v>
          </cell>
        </row>
        <row r="151">
          <cell r="T151">
            <v>0</v>
          </cell>
          <cell r="U151">
            <v>19544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"/>
  <sheetViews>
    <sheetView view="pageBreakPreview" zoomScaleSheetLayoutView="100" workbookViewId="0">
      <pane ySplit="4" topLeftCell="A5" activePane="bottomLeft" state="frozen"/>
      <selection pane="bottomLeft" activeCell="F5" sqref="F5"/>
    </sheetView>
  </sheetViews>
  <sheetFormatPr defaultRowHeight="15"/>
  <cols>
    <col min="1" max="1" width="4.5703125" style="2" bestFit="1" customWidth="1"/>
    <col min="2" max="2" width="4.5703125" style="3" bestFit="1" customWidth="1"/>
    <col min="3" max="3" width="7.140625" style="2" customWidth="1"/>
    <col min="4" max="4" width="9.5703125" style="2" bestFit="1" customWidth="1"/>
    <col min="5" max="5" width="10.5703125" style="2" bestFit="1" customWidth="1"/>
    <col min="6" max="6" width="19.140625" style="2" bestFit="1" customWidth="1"/>
    <col min="7" max="7" width="10.28515625" style="2" bestFit="1" customWidth="1"/>
    <col min="8" max="8" width="6.42578125" style="2" bestFit="1" customWidth="1"/>
    <col min="9" max="10" width="8.140625" style="2" bestFit="1" customWidth="1"/>
    <col min="11" max="12" width="12.5703125" style="2" customWidth="1"/>
    <col min="13" max="13" width="9.42578125" style="2" customWidth="1"/>
    <col min="14" max="16" width="6.28515625" style="2" customWidth="1"/>
    <col min="17" max="17" width="11.140625" style="2" customWidth="1"/>
    <col min="18" max="18" width="12.5703125" style="2" customWidth="1"/>
    <col min="19" max="19" width="14.42578125" style="2" customWidth="1"/>
    <col min="20" max="20" width="14.5703125" style="4" customWidth="1"/>
    <col min="21" max="21" width="8" style="4" bestFit="1" customWidth="1"/>
    <col min="22" max="22" width="6.7109375" style="4" customWidth="1"/>
    <col min="23" max="23" width="7.5703125" style="4" customWidth="1"/>
    <col min="24" max="24" width="9.85546875" style="2" customWidth="1"/>
    <col min="25" max="25" width="11.85546875" style="2" customWidth="1"/>
    <col min="26" max="26" width="11.5703125" style="2" bestFit="1" customWidth="1"/>
    <col min="27" max="16384" width="9.140625" style="2"/>
  </cols>
  <sheetData>
    <row r="1" spans="1:26" ht="77.25" customHeight="1">
      <c r="A1" s="263" t="s">
        <v>227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</row>
    <row r="2" spans="1:26" ht="24">
      <c r="A2" s="265" t="s">
        <v>283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</row>
    <row r="3" spans="1:26" s="9" customFormat="1" ht="46.5" customHeight="1">
      <c r="A3" s="266" t="s">
        <v>0</v>
      </c>
      <c r="B3" s="266" t="s">
        <v>2</v>
      </c>
      <c r="C3" s="266" t="s">
        <v>3</v>
      </c>
      <c r="D3" s="261" t="s">
        <v>8</v>
      </c>
      <c r="E3" s="267" t="s">
        <v>4</v>
      </c>
      <c r="F3" s="260" t="s">
        <v>20</v>
      </c>
      <c r="G3" s="268" t="s">
        <v>228</v>
      </c>
      <c r="H3" s="261" t="s">
        <v>13</v>
      </c>
      <c r="I3" s="261"/>
      <c r="J3" s="261"/>
      <c r="K3" s="261" t="s">
        <v>14</v>
      </c>
      <c r="L3" s="261" t="s">
        <v>15</v>
      </c>
      <c r="M3" s="261" t="s">
        <v>16</v>
      </c>
      <c r="N3" s="261" t="s">
        <v>7</v>
      </c>
      <c r="O3" s="261"/>
      <c r="P3" s="261"/>
      <c r="Q3" s="261" t="s">
        <v>17</v>
      </c>
      <c r="R3" s="261" t="s">
        <v>18</v>
      </c>
      <c r="S3" s="261" t="s">
        <v>9</v>
      </c>
      <c r="T3" s="261" t="s">
        <v>10</v>
      </c>
      <c r="U3" s="260" t="s">
        <v>21</v>
      </c>
      <c r="V3" s="260"/>
      <c r="W3" s="260"/>
      <c r="X3" s="261" t="s">
        <v>11</v>
      </c>
      <c r="Y3" s="261" t="s">
        <v>284</v>
      </c>
      <c r="Z3" s="261" t="s">
        <v>12</v>
      </c>
    </row>
    <row r="4" spans="1:26" s="9" customFormat="1" ht="49.5" customHeight="1">
      <c r="A4" s="266"/>
      <c r="B4" s="266"/>
      <c r="C4" s="266"/>
      <c r="D4" s="261"/>
      <c r="E4" s="267"/>
      <c r="F4" s="260"/>
      <c r="G4" s="269"/>
      <c r="H4" s="152" t="s">
        <v>5</v>
      </c>
      <c r="I4" s="152" t="s">
        <v>6</v>
      </c>
      <c r="J4" s="152" t="s">
        <v>1</v>
      </c>
      <c r="K4" s="261"/>
      <c r="L4" s="261"/>
      <c r="M4" s="261"/>
      <c r="N4" s="152" t="s">
        <v>5</v>
      </c>
      <c r="O4" s="152" t="s">
        <v>6</v>
      </c>
      <c r="P4" s="152" t="s">
        <v>1</v>
      </c>
      <c r="Q4" s="261"/>
      <c r="R4" s="261"/>
      <c r="S4" s="261"/>
      <c r="T4" s="261"/>
      <c r="U4" s="152" t="s">
        <v>22</v>
      </c>
      <c r="V4" s="152" t="s">
        <v>23</v>
      </c>
      <c r="W4" s="152" t="s">
        <v>24</v>
      </c>
      <c r="X4" s="261"/>
      <c r="Y4" s="261"/>
      <c r="Z4" s="261"/>
    </row>
    <row r="5" spans="1:26" s="5" customFormat="1" ht="45.75" customHeight="1">
      <c r="A5" s="8">
        <v>1</v>
      </c>
      <c r="B5" s="8">
        <v>5</v>
      </c>
      <c r="C5" s="8" t="s">
        <v>226</v>
      </c>
      <c r="D5" s="90">
        <f>Sum!H20</f>
        <v>428</v>
      </c>
      <c r="E5" s="90">
        <v>0</v>
      </c>
      <c r="F5" s="8">
        <f>Sum!P30</f>
        <v>30</v>
      </c>
      <c r="G5" s="8">
        <f>Sum!D20</f>
        <v>6022</v>
      </c>
      <c r="H5" s="8">
        <f>Sum!J20</f>
        <v>85</v>
      </c>
      <c r="I5" s="8">
        <f>Sum!I20</f>
        <v>343</v>
      </c>
      <c r="J5" s="8">
        <f>SUM(H5:I5)</f>
        <v>428</v>
      </c>
      <c r="K5" s="90">
        <v>0</v>
      </c>
      <c r="L5" s="8">
        <f>Sum!G20</f>
        <v>23</v>
      </c>
      <c r="M5" s="8">
        <f>Sum!D42</f>
        <v>407</v>
      </c>
      <c r="N5" s="90">
        <f>Sum!F42</f>
        <v>4</v>
      </c>
      <c r="O5" s="90">
        <f>Sum!G42</f>
        <v>14</v>
      </c>
      <c r="P5" s="161">
        <f>O5+N5</f>
        <v>18</v>
      </c>
      <c r="Q5" s="90">
        <f>P5</f>
        <v>18</v>
      </c>
      <c r="R5" s="90">
        <v>2</v>
      </c>
      <c r="S5" s="90">
        <f>Sum!M35</f>
        <v>0</v>
      </c>
      <c r="T5" s="90">
        <f>Sum!N35+Sum!O35</f>
        <v>84</v>
      </c>
      <c r="U5" s="8">
        <f>Sum!P27</f>
        <v>210</v>
      </c>
      <c r="V5" s="8">
        <f>Sum!E42</f>
        <v>18</v>
      </c>
      <c r="W5" s="8">
        <f>U5-V5</f>
        <v>192</v>
      </c>
      <c r="X5" s="8">
        <v>10</v>
      </c>
      <c r="Y5" s="8">
        <v>0</v>
      </c>
      <c r="Z5" s="8"/>
    </row>
    <row r="6" spans="1:26" s="1" customFormat="1" ht="30.75" customHeight="1">
      <c r="A6" s="262" t="s">
        <v>1</v>
      </c>
      <c r="B6" s="262"/>
      <c r="C6" s="262"/>
      <c r="D6" s="7">
        <f t="shared" ref="D6:T6" si="0">SUM(D5:D5)</f>
        <v>428</v>
      </c>
      <c r="E6" s="7">
        <f t="shared" si="0"/>
        <v>0</v>
      </c>
      <c r="F6" s="7">
        <f t="shared" si="0"/>
        <v>30</v>
      </c>
      <c r="G6" s="7">
        <f t="shared" si="0"/>
        <v>6022</v>
      </c>
      <c r="H6" s="7">
        <f t="shared" si="0"/>
        <v>85</v>
      </c>
      <c r="I6" s="7">
        <f t="shared" si="0"/>
        <v>343</v>
      </c>
      <c r="J6" s="7">
        <f t="shared" si="0"/>
        <v>428</v>
      </c>
      <c r="K6" s="7">
        <f t="shared" si="0"/>
        <v>0</v>
      </c>
      <c r="L6" s="7">
        <f t="shared" si="0"/>
        <v>23</v>
      </c>
      <c r="M6" s="7">
        <f t="shared" si="0"/>
        <v>407</v>
      </c>
      <c r="N6" s="7">
        <f t="shared" si="0"/>
        <v>4</v>
      </c>
      <c r="O6" s="7">
        <f t="shared" si="0"/>
        <v>14</v>
      </c>
      <c r="P6" s="7">
        <f t="shared" si="0"/>
        <v>18</v>
      </c>
      <c r="Q6" s="7">
        <f t="shared" si="0"/>
        <v>18</v>
      </c>
      <c r="R6" s="7">
        <f t="shared" si="0"/>
        <v>2</v>
      </c>
      <c r="S6" s="7">
        <f t="shared" si="0"/>
        <v>0</v>
      </c>
      <c r="T6" s="7">
        <f t="shared" si="0"/>
        <v>84</v>
      </c>
      <c r="U6" s="7"/>
      <c r="V6" s="7"/>
      <c r="W6" s="7"/>
      <c r="X6" s="7">
        <f>SUM(X5:X5)</f>
        <v>10</v>
      </c>
      <c r="Y6" s="7">
        <f>SUM(Y5:Y5)</f>
        <v>0</v>
      </c>
      <c r="Z6" s="6"/>
    </row>
    <row r="9" spans="1:26">
      <c r="O9" s="2" t="s">
        <v>19</v>
      </c>
    </row>
  </sheetData>
  <mergeCells count="23">
    <mergeCell ref="Z3:Z4"/>
    <mergeCell ref="Y3:Y4"/>
    <mergeCell ref="A1:Z1"/>
    <mergeCell ref="A2:Z2"/>
    <mergeCell ref="A3:A4"/>
    <mergeCell ref="B3:B4"/>
    <mergeCell ref="C3:C4"/>
    <mergeCell ref="E3:E4"/>
    <mergeCell ref="G3:G4"/>
    <mergeCell ref="X3:X4"/>
    <mergeCell ref="K3:K4"/>
    <mergeCell ref="L3:L4"/>
    <mergeCell ref="S3:S4"/>
    <mergeCell ref="H3:J3"/>
    <mergeCell ref="F3:F4"/>
    <mergeCell ref="D3:D4"/>
    <mergeCell ref="U3:W3"/>
    <mergeCell ref="T3:T4"/>
    <mergeCell ref="A6:C6"/>
    <mergeCell ref="R3:R4"/>
    <mergeCell ref="N3:P3"/>
    <mergeCell ref="Q3:Q4"/>
    <mergeCell ref="M3:M4"/>
  </mergeCells>
  <pageMargins left="0.35" right="0.2" top="0.75" bottom="0.69" header="0.3" footer="0.3"/>
  <pageSetup scale="53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topLeftCell="A10" workbookViewId="0">
      <selection activeCell="F16" sqref="F16"/>
    </sheetView>
  </sheetViews>
  <sheetFormatPr defaultColWidth="10.28515625" defaultRowHeight="15"/>
  <cols>
    <col min="1" max="1" width="6.42578125" style="10" customWidth="1"/>
    <col min="2" max="2" width="30.5703125" style="10" customWidth="1"/>
    <col min="3" max="3" width="15.42578125" style="10" bestFit="1" customWidth="1"/>
    <col min="4" max="4" width="9" style="10" bestFit="1" customWidth="1"/>
    <col min="5" max="5" width="9.7109375" style="10" bestFit="1" customWidth="1"/>
    <col min="6" max="6" width="9.7109375" style="10" customWidth="1"/>
    <col min="7" max="7" width="7.5703125" style="10" customWidth="1"/>
    <col min="8" max="8" width="9.42578125" style="10" customWidth="1"/>
    <col min="9" max="9" width="9.28515625" style="10" customWidth="1"/>
    <col min="10" max="10" width="8.28515625" style="10" customWidth="1"/>
    <col min="11" max="11" width="9.7109375" style="10" customWidth="1"/>
    <col min="12" max="12" width="14.85546875" style="10" customWidth="1"/>
    <col min="13" max="13" width="10" style="10" customWidth="1"/>
    <col min="14" max="14" width="9.7109375" style="10" customWidth="1"/>
    <col min="15" max="15" width="14.28515625" style="10" customWidth="1"/>
    <col min="16" max="16" width="8" style="10" customWidth="1"/>
    <col min="17" max="17" width="6.140625" style="10" customWidth="1"/>
    <col min="18" max="18" width="5.7109375" style="10" customWidth="1"/>
    <col min="19" max="16384" width="10.28515625" style="10"/>
  </cols>
  <sheetData>
    <row r="1" spans="1:19" ht="18.75">
      <c r="A1" s="292" t="s">
        <v>25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</row>
    <row r="2" spans="1:19" s="11" customFormat="1" ht="18.75">
      <c r="A2" s="293" t="s">
        <v>26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</row>
    <row r="3" spans="1:19" s="11" customFormat="1" ht="18.75">
      <c r="A3" s="293" t="s">
        <v>27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</row>
    <row r="4" spans="1:19" s="11" customFormat="1" ht="18.75">
      <c r="A4" s="293" t="s">
        <v>28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</row>
    <row r="5" spans="1:19" s="12" customFormat="1" ht="21.75" customHeight="1">
      <c r="B5" s="294" t="s">
        <v>286</v>
      </c>
      <c r="C5" s="294"/>
      <c r="D5" s="294"/>
      <c r="E5" s="294"/>
      <c r="F5" s="294"/>
      <c r="G5" s="294"/>
      <c r="H5" s="294"/>
      <c r="I5" s="295" t="s">
        <v>266</v>
      </c>
      <c r="J5" s="295"/>
      <c r="K5" s="295"/>
      <c r="L5" s="295"/>
      <c r="M5" s="295"/>
      <c r="N5" s="295"/>
      <c r="O5" s="295"/>
      <c r="P5" s="295"/>
      <c r="Q5" s="295"/>
      <c r="R5" s="295"/>
    </row>
    <row r="6" spans="1:19" s="13" customFormat="1" ht="24.75" customHeight="1">
      <c r="A6" s="306" t="s">
        <v>29</v>
      </c>
      <c r="B6" s="318" t="s">
        <v>30</v>
      </c>
      <c r="C6" s="318"/>
      <c r="D6" s="318"/>
      <c r="E6" s="318"/>
      <c r="F6" s="318"/>
      <c r="G6" s="318"/>
      <c r="H6" s="318"/>
      <c r="I6" s="318"/>
      <c r="J6" s="318"/>
      <c r="K6" s="329" t="s">
        <v>31</v>
      </c>
      <c r="L6" s="329"/>
      <c r="M6" s="329"/>
      <c r="N6" s="329"/>
      <c r="O6" s="329"/>
      <c r="P6" s="334" t="s">
        <v>260</v>
      </c>
      <c r="Q6" s="334"/>
      <c r="R6" s="334"/>
    </row>
    <row r="7" spans="1:19" s="13" customFormat="1" ht="21" customHeight="1">
      <c r="A7" s="307"/>
      <c r="B7" s="315" t="s">
        <v>32</v>
      </c>
      <c r="C7" s="315" t="s">
        <v>33</v>
      </c>
      <c r="D7" s="315" t="s">
        <v>34</v>
      </c>
      <c r="E7" s="315" t="s">
        <v>282</v>
      </c>
      <c r="F7" s="319" t="s">
        <v>259</v>
      </c>
      <c r="G7" s="320"/>
      <c r="H7" s="320"/>
      <c r="I7" s="320"/>
      <c r="J7" s="321"/>
      <c r="K7" s="305" t="s">
        <v>264</v>
      </c>
      <c r="L7" s="305" t="s">
        <v>35</v>
      </c>
      <c r="M7" s="305"/>
      <c r="N7" s="305" t="s">
        <v>36</v>
      </c>
      <c r="O7" s="305" t="s">
        <v>37</v>
      </c>
      <c r="P7" s="335" t="s">
        <v>38</v>
      </c>
      <c r="Q7" s="335" t="s">
        <v>39</v>
      </c>
      <c r="R7" s="335"/>
    </row>
    <row r="8" spans="1:19" s="13" customFormat="1" ht="32.25" customHeight="1">
      <c r="A8" s="308"/>
      <c r="B8" s="316"/>
      <c r="C8" s="316"/>
      <c r="D8" s="316"/>
      <c r="E8" s="316"/>
      <c r="F8" s="214" t="s">
        <v>40</v>
      </c>
      <c r="G8" s="214" t="s">
        <v>41</v>
      </c>
      <c r="H8" s="214" t="s">
        <v>1</v>
      </c>
      <c r="I8" s="214" t="s">
        <v>6</v>
      </c>
      <c r="J8" s="214" t="s">
        <v>5</v>
      </c>
      <c r="K8" s="305"/>
      <c r="L8" s="305"/>
      <c r="M8" s="305"/>
      <c r="N8" s="305"/>
      <c r="O8" s="305"/>
      <c r="P8" s="335"/>
      <c r="Q8" s="335"/>
      <c r="R8" s="335"/>
    </row>
    <row r="9" spans="1:19" ht="20.25" customHeight="1">
      <c r="A9" s="14">
        <v>1</v>
      </c>
      <c r="B9" s="15" t="s">
        <v>42</v>
      </c>
      <c r="C9" s="16">
        <f>[1]Quarentians!A19</f>
        <v>12</v>
      </c>
      <c r="D9" s="16">
        <f>Quarantine!E22</f>
        <v>620</v>
      </c>
      <c r="E9" s="175">
        <v>44</v>
      </c>
      <c r="F9" s="175">
        <v>0</v>
      </c>
      <c r="G9" s="182">
        <v>0</v>
      </c>
      <c r="H9" s="185">
        <f t="shared" ref="H9:H19" si="0">E9+F9-G9</f>
        <v>44</v>
      </c>
      <c r="I9" s="16">
        <f>Quarantine!J22</f>
        <v>35</v>
      </c>
      <c r="J9" s="16">
        <f>Quarantine!K22</f>
        <v>9</v>
      </c>
      <c r="K9" s="297"/>
      <c r="L9" s="330">
        <v>0</v>
      </c>
      <c r="M9" s="330"/>
      <c r="N9" s="330">
        <f>L9+K9</f>
        <v>0</v>
      </c>
      <c r="O9" s="332">
        <v>7410</v>
      </c>
      <c r="P9" s="330">
        <f>[1]Quarentians!T151</f>
        <v>0</v>
      </c>
      <c r="Q9" s="330">
        <f>[1]Quarentians!U151</f>
        <v>19544</v>
      </c>
      <c r="R9" s="330"/>
    </row>
    <row r="10" spans="1:19" ht="20.25" customHeight="1">
      <c r="A10" s="14">
        <v>2</v>
      </c>
      <c r="B10" s="15" t="s">
        <v>43</v>
      </c>
      <c r="C10" s="16">
        <f>[1]Quarentians!A45</f>
        <v>25</v>
      </c>
      <c r="D10" s="16">
        <f>Quarantine!E48</f>
        <v>795</v>
      </c>
      <c r="E10" s="171">
        <v>112</v>
      </c>
      <c r="F10" s="179">
        <v>7</v>
      </c>
      <c r="G10" s="183">
        <v>0</v>
      </c>
      <c r="H10" s="185">
        <f t="shared" si="0"/>
        <v>119</v>
      </c>
      <c r="I10" s="16">
        <f>Quarantine!J48</f>
        <v>89</v>
      </c>
      <c r="J10" s="16">
        <f>Quarantine!K48</f>
        <v>30</v>
      </c>
      <c r="K10" s="297"/>
      <c r="L10" s="330"/>
      <c r="M10" s="330"/>
      <c r="N10" s="330"/>
      <c r="O10" s="332"/>
      <c r="P10" s="330"/>
      <c r="Q10" s="330"/>
      <c r="R10" s="330"/>
    </row>
    <row r="11" spans="1:19" ht="20.25" customHeight="1">
      <c r="A11" s="14">
        <v>3</v>
      </c>
      <c r="B11" s="15" t="s">
        <v>44</v>
      </c>
      <c r="C11" s="16">
        <f>[1]Quarentians!A67</f>
        <v>21</v>
      </c>
      <c r="D11" s="16">
        <f>Quarantine!E70</f>
        <v>785</v>
      </c>
      <c r="E11" s="171">
        <v>50</v>
      </c>
      <c r="F11" s="171">
        <v>0</v>
      </c>
      <c r="G11" s="183">
        <v>0</v>
      </c>
      <c r="H11" s="185">
        <f t="shared" si="0"/>
        <v>50</v>
      </c>
      <c r="I11" s="16">
        <f>Quarantine!J70</f>
        <v>42</v>
      </c>
      <c r="J11" s="16">
        <f>Quarantine!K70</f>
        <v>8</v>
      </c>
      <c r="K11" s="297"/>
      <c r="L11" s="330"/>
      <c r="M11" s="330"/>
      <c r="N11" s="330"/>
      <c r="O11" s="332"/>
      <c r="P11" s="330"/>
      <c r="Q11" s="330"/>
      <c r="R11" s="330"/>
      <c r="S11" s="17"/>
    </row>
    <row r="12" spans="1:19" ht="20.25" customHeight="1">
      <c r="A12" s="14">
        <v>5</v>
      </c>
      <c r="B12" s="15" t="s">
        <v>46</v>
      </c>
      <c r="C12" s="16">
        <f>[1]Quarentians!A87</f>
        <v>14</v>
      </c>
      <c r="D12" s="16">
        <f>Quarantine!E90</f>
        <v>620</v>
      </c>
      <c r="E12" s="171">
        <v>16</v>
      </c>
      <c r="F12" s="171">
        <v>6</v>
      </c>
      <c r="G12" s="183">
        <v>6</v>
      </c>
      <c r="H12" s="185">
        <f t="shared" si="0"/>
        <v>16</v>
      </c>
      <c r="I12" s="16">
        <f>Quarantine!J90</f>
        <v>14</v>
      </c>
      <c r="J12" s="16">
        <f>Quarantine!K90</f>
        <v>2</v>
      </c>
      <c r="K12" s="297"/>
      <c r="L12" s="330"/>
      <c r="M12" s="330"/>
      <c r="N12" s="330"/>
      <c r="O12" s="332"/>
      <c r="P12" s="330"/>
      <c r="Q12" s="330"/>
      <c r="R12" s="330"/>
    </row>
    <row r="13" spans="1:19" ht="20.25" customHeight="1">
      <c r="A13" s="14">
        <v>6</v>
      </c>
      <c r="B13" s="15" t="s">
        <v>47</v>
      </c>
      <c r="C13" s="16">
        <f>[1]Quarentians!A106</f>
        <v>18</v>
      </c>
      <c r="D13" s="16">
        <f>Quarantine!E109</f>
        <v>820</v>
      </c>
      <c r="E13" s="171">
        <v>32</v>
      </c>
      <c r="F13" s="171">
        <v>0</v>
      </c>
      <c r="G13" s="183">
        <v>16</v>
      </c>
      <c r="H13" s="185">
        <f t="shared" si="0"/>
        <v>16</v>
      </c>
      <c r="I13" s="16">
        <f>Quarantine!J109</f>
        <v>14</v>
      </c>
      <c r="J13" s="16">
        <f>Quarantine!K109</f>
        <v>2</v>
      </c>
      <c r="K13" s="297"/>
      <c r="L13" s="330"/>
      <c r="M13" s="330"/>
      <c r="N13" s="330"/>
      <c r="O13" s="332"/>
      <c r="P13" s="330"/>
      <c r="Q13" s="330"/>
      <c r="R13" s="330"/>
    </row>
    <row r="14" spans="1:19" ht="20.25" customHeight="1">
      <c r="A14" s="14">
        <v>7</v>
      </c>
      <c r="B14" s="15" t="s">
        <v>48</v>
      </c>
      <c r="C14" s="16">
        <v>14</v>
      </c>
      <c r="D14" s="16">
        <f>Quarantine!E124</f>
        <v>834</v>
      </c>
      <c r="E14" s="176">
        <v>51</v>
      </c>
      <c r="F14" s="247">
        <v>14</v>
      </c>
      <c r="G14" s="183">
        <v>0</v>
      </c>
      <c r="H14" s="185">
        <f t="shared" si="0"/>
        <v>65</v>
      </c>
      <c r="I14" s="16">
        <f>Quarantine!J124</f>
        <v>51</v>
      </c>
      <c r="J14" s="16">
        <f>Quarantine!K124</f>
        <v>14</v>
      </c>
      <c r="K14" s="297"/>
      <c r="L14" s="330"/>
      <c r="M14" s="330"/>
      <c r="N14" s="330"/>
      <c r="O14" s="332"/>
      <c r="P14" s="330"/>
      <c r="Q14" s="330"/>
      <c r="R14" s="330"/>
    </row>
    <row r="15" spans="1:19" ht="20.25" customHeight="1">
      <c r="A15" s="14">
        <v>8</v>
      </c>
      <c r="B15" s="15" t="s">
        <v>49</v>
      </c>
      <c r="C15" s="16">
        <f>[1]Quarentians!A137</f>
        <v>16</v>
      </c>
      <c r="D15" s="16">
        <f>Quarantine!E141</f>
        <v>527</v>
      </c>
      <c r="E15" s="171">
        <v>81</v>
      </c>
      <c r="F15" s="171">
        <v>0</v>
      </c>
      <c r="G15" s="183">
        <v>1</v>
      </c>
      <c r="H15" s="185">
        <f t="shared" si="0"/>
        <v>80</v>
      </c>
      <c r="I15" s="16">
        <f>Quarantine!J141</f>
        <v>68</v>
      </c>
      <c r="J15" s="16">
        <f>Quarantine!K141</f>
        <v>12</v>
      </c>
      <c r="K15" s="297"/>
      <c r="L15" s="330"/>
      <c r="M15" s="330"/>
      <c r="N15" s="330"/>
      <c r="O15" s="332"/>
      <c r="P15" s="330"/>
      <c r="Q15" s="330"/>
      <c r="R15" s="330"/>
    </row>
    <row r="16" spans="1:19" ht="20.25" customHeight="1">
      <c r="A16" s="14">
        <v>9</v>
      </c>
      <c r="B16" s="18" t="s">
        <v>50</v>
      </c>
      <c r="C16" s="16">
        <f>[1]Quarentians!A139</f>
        <v>1</v>
      </c>
      <c r="D16" s="16">
        <f>Quarantine!E142</f>
        <v>4</v>
      </c>
      <c r="E16" s="171">
        <v>0</v>
      </c>
      <c r="F16" s="171">
        <v>0</v>
      </c>
      <c r="G16" s="183">
        <v>0</v>
      </c>
      <c r="H16" s="185">
        <f t="shared" si="0"/>
        <v>0</v>
      </c>
      <c r="I16" s="16">
        <f>Quarantine!J143</f>
        <v>0</v>
      </c>
      <c r="J16" s="16">
        <f>Quarantine!K143</f>
        <v>0</v>
      </c>
      <c r="K16" s="297"/>
      <c r="L16" s="330"/>
      <c r="M16" s="330"/>
      <c r="N16" s="330"/>
      <c r="O16" s="332"/>
      <c r="P16" s="330"/>
      <c r="Q16" s="330"/>
      <c r="R16" s="330"/>
    </row>
    <row r="17" spans="1:19" ht="20.25" customHeight="1">
      <c r="A17" s="14">
        <v>10</v>
      </c>
      <c r="B17" s="15" t="s">
        <v>51</v>
      </c>
      <c r="C17" s="16">
        <f>[1]Quarentians!A141</f>
        <v>1</v>
      </c>
      <c r="D17" s="16">
        <f>Quarantine!E144</f>
        <v>15</v>
      </c>
      <c r="E17" s="171">
        <v>0</v>
      </c>
      <c r="F17" s="171">
        <v>0</v>
      </c>
      <c r="G17" s="183">
        <v>0</v>
      </c>
      <c r="H17" s="185">
        <f t="shared" si="0"/>
        <v>0</v>
      </c>
      <c r="I17" s="16">
        <f>Quarantine!J145</f>
        <v>0</v>
      </c>
      <c r="J17" s="16">
        <f>Quarantine!K145</f>
        <v>0</v>
      </c>
      <c r="K17" s="297"/>
      <c r="L17" s="330"/>
      <c r="M17" s="330"/>
      <c r="N17" s="330"/>
      <c r="O17" s="332"/>
      <c r="P17" s="330"/>
      <c r="Q17" s="330"/>
      <c r="R17" s="330"/>
    </row>
    <row r="18" spans="1:19" ht="20.25" customHeight="1">
      <c r="A18" s="14">
        <v>11</v>
      </c>
      <c r="B18" s="15" t="s">
        <v>52</v>
      </c>
      <c r="C18" s="16">
        <v>1</v>
      </c>
      <c r="D18" s="16">
        <f>Quarantine!E146</f>
        <v>2</v>
      </c>
      <c r="E18" s="171">
        <v>0</v>
      </c>
      <c r="F18" s="171">
        <v>0</v>
      </c>
      <c r="G18" s="183">
        <v>0</v>
      </c>
      <c r="H18" s="185">
        <f t="shared" si="0"/>
        <v>0</v>
      </c>
      <c r="I18" s="16">
        <f>Quarantine!J147</f>
        <v>0</v>
      </c>
      <c r="J18" s="16">
        <f>Quarantine!K147</f>
        <v>0</v>
      </c>
      <c r="K18" s="297"/>
      <c r="L18" s="330"/>
      <c r="M18" s="330"/>
      <c r="N18" s="330"/>
      <c r="O18" s="332"/>
      <c r="P18" s="330"/>
      <c r="Q18" s="330"/>
      <c r="R18" s="330"/>
    </row>
    <row r="19" spans="1:19" ht="20.25" customHeight="1" thickBot="1">
      <c r="A19" s="215">
        <v>12</v>
      </c>
      <c r="B19" s="216" t="s">
        <v>53</v>
      </c>
      <c r="C19" s="177">
        <v>17</v>
      </c>
      <c r="D19" s="177">
        <f>Quarantine!E148</f>
        <v>1000</v>
      </c>
      <c r="E19" s="177">
        <v>34</v>
      </c>
      <c r="F19" s="177">
        <v>4</v>
      </c>
      <c r="G19" s="184">
        <v>0</v>
      </c>
      <c r="H19" s="217">
        <f t="shared" si="0"/>
        <v>38</v>
      </c>
      <c r="I19" s="177">
        <f>Quarantine!J149</f>
        <v>30</v>
      </c>
      <c r="J19" s="177">
        <f>Quarantine!K149</f>
        <v>8</v>
      </c>
      <c r="K19" s="298"/>
      <c r="L19" s="331"/>
      <c r="M19" s="331"/>
      <c r="N19" s="331"/>
      <c r="O19" s="333"/>
      <c r="P19" s="331"/>
      <c r="Q19" s="331"/>
      <c r="R19" s="331"/>
    </row>
    <row r="20" spans="1:19" ht="20.25" customHeight="1" thickBot="1">
      <c r="A20" s="309" t="s">
        <v>1</v>
      </c>
      <c r="B20" s="310"/>
      <c r="C20" s="256">
        <f t="shared" ref="C20:J20" si="1">SUM(C9:C19)</f>
        <v>140</v>
      </c>
      <c r="D20" s="256">
        <f t="shared" si="1"/>
        <v>6022</v>
      </c>
      <c r="E20" s="256">
        <f t="shared" si="1"/>
        <v>420</v>
      </c>
      <c r="F20" s="256">
        <f t="shared" si="1"/>
        <v>31</v>
      </c>
      <c r="G20" s="256">
        <f t="shared" si="1"/>
        <v>23</v>
      </c>
      <c r="H20" s="256">
        <f>SUM(H9:H19)</f>
        <v>428</v>
      </c>
      <c r="I20" s="256">
        <f t="shared" si="1"/>
        <v>343</v>
      </c>
      <c r="J20" s="256">
        <f t="shared" si="1"/>
        <v>85</v>
      </c>
      <c r="K20" s="218">
        <f>SUM(K9:K19)</f>
        <v>0</v>
      </c>
      <c r="L20" s="296">
        <f>SUM(M9:M19)</f>
        <v>0</v>
      </c>
      <c r="M20" s="296"/>
      <c r="N20" s="218">
        <f>SUM(N9:N19)</f>
        <v>0</v>
      </c>
      <c r="O20" s="219">
        <f>SUM(O9:O19)</f>
        <v>7410</v>
      </c>
      <c r="P20" s="218">
        <f>SUM(P9:P19)</f>
        <v>0</v>
      </c>
      <c r="Q20" s="296">
        <f>SUM(Q9:Q19)</f>
        <v>19544</v>
      </c>
      <c r="R20" s="336"/>
    </row>
    <row r="21" spans="1:19" ht="20.25" customHeight="1" thickBot="1">
      <c r="A21" s="317" t="s">
        <v>240</v>
      </c>
      <c r="B21" s="317"/>
      <c r="C21" s="317"/>
      <c r="D21" s="317"/>
      <c r="E21" s="317"/>
      <c r="F21" s="317"/>
      <c r="G21" s="317"/>
      <c r="H21" s="317"/>
      <c r="I21" s="317"/>
      <c r="J21" s="317"/>
      <c r="K21" s="164"/>
      <c r="L21" s="164"/>
      <c r="M21" s="165"/>
      <c r="N21" s="164"/>
      <c r="O21" s="164"/>
    </row>
    <row r="22" spans="1:19" ht="18" customHeight="1">
      <c r="A22" s="314" t="s">
        <v>0</v>
      </c>
      <c r="B22" s="313" t="s">
        <v>55</v>
      </c>
      <c r="C22" s="313"/>
      <c r="D22" s="311" t="s">
        <v>239</v>
      </c>
      <c r="E22" s="312" t="s">
        <v>253</v>
      </c>
      <c r="F22" s="312"/>
      <c r="G22" s="312"/>
      <c r="H22" s="322" t="s">
        <v>254</v>
      </c>
      <c r="I22" s="322"/>
      <c r="J22" s="322"/>
      <c r="K22" s="299" t="s">
        <v>56</v>
      </c>
      <c r="L22" s="300"/>
      <c r="M22" s="300"/>
      <c r="N22" s="300"/>
      <c r="O22" s="300"/>
      <c r="P22" s="300"/>
      <c r="Q22" s="300"/>
      <c r="R22" s="301"/>
    </row>
    <row r="23" spans="1:19" ht="17.25" customHeight="1" thickBot="1">
      <c r="A23" s="314"/>
      <c r="B23" s="313"/>
      <c r="C23" s="313"/>
      <c r="D23" s="311"/>
      <c r="E23" s="257" t="s">
        <v>86</v>
      </c>
      <c r="F23" s="257" t="s">
        <v>234</v>
      </c>
      <c r="G23" s="257" t="s">
        <v>235</v>
      </c>
      <c r="H23" s="258" t="s">
        <v>86</v>
      </c>
      <c r="I23" s="258" t="s">
        <v>234</v>
      </c>
      <c r="J23" s="258" t="s">
        <v>235</v>
      </c>
      <c r="K23" s="302"/>
      <c r="L23" s="303"/>
      <c r="M23" s="303"/>
      <c r="N23" s="303"/>
      <c r="O23" s="303"/>
      <c r="P23" s="303"/>
      <c r="Q23" s="303"/>
      <c r="R23" s="304"/>
    </row>
    <row r="24" spans="1:19" ht="16.5" customHeight="1" thickBot="1">
      <c r="A24" s="169">
        <v>1</v>
      </c>
      <c r="B24" s="284" t="s">
        <v>241</v>
      </c>
      <c r="C24" s="284"/>
      <c r="D24" s="162">
        <v>17</v>
      </c>
      <c r="E24" s="162">
        <f>F24+G24</f>
        <v>0</v>
      </c>
      <c r="F24" s="162">
        <v>0</v>
      </c>
      <c r="G24" s="162">
        <v>0</v>
      </c>
      <c r="H24" s="162">
        <f>I24+J24</f>
        <v>0</v>
      </c>
      <c r="I24" s="162">
        <v>0</v>
      </c>
      <c r="J24" s="162">
        <v>0</v>
      </c>
      <c r="K24" s="270" t="s">
        <v>57</v>
      </c>
      <c r="L24" s="271"/>
      <c r="M24" s="271"/>
      <c r="N24" s="272" t="s">
        <v>58</v>
      </c>
      <c r="O24" s="273"/>
      <c r="P24" s="273"/>
      <c r="Q24" s="273"/>
      <c r="R24" s="274"/>
    </row>
    <row r="25" spans="1:19" ht="15.75" customHeight="1">
      <c r="A25" s="169">
        <v>2</v>
      </c>
      <c r="B25" s="284" t="s">
        <v>62</v>
      </c>
      <c r="C25" s="284"/>
      <c r="D25" s="162">
        <v>12</v>
      </c>
      <c r="E25" s="162">
        <f t="shared" ref="E25:E41" si="2">F25+G25</f>
        <v>1</v>
      </c>
      <c r="F25" s="162">
        <v>0</v>
      </c>
      <c r="G25" s="162">
        <v>1</v>
      </c>
      <c r="H25" s="162">
        <f t="shared" ref="H25:H41" si="3">I25+J25</f>
        <v>10</v>
      </c>
      <c r="I25" s="162">
        <v>0</v>
      </c>
      <c r="J25" s="162">
        <v>10</v>
      </c>
      <c r="K25" s="323" t="s">
        <v>59</v>
      </c>
      <c r="L25" s="275" t="s">
        <v>60</v>
      </c>
      <c r="M25" s="275"/>
      <c r="N25" s="275" t="s">
        <v>61</v>
      </c>
      <c r="O25" s="275" t="s">
        <v>60</v>
      </c>
      <c r="P25" s="275"/>
      <c r="Q25" s="275"/>
      <c r="R25" s="276"/>
    </row>
    <row r="26" spans="1:19" ht="18" customHeight="1">
      <c r="A26" s="169">
        <v>3</v>
      </c>
      <c r="B26" s="284" t="s">
        <v>67</v>
      </c>
      <c r="C26" s="284"/>
      <c r="D26" s="162">
        <v>12</v>
      </c>
      <c r="E26" s="162">
        <f t="shared" si="2"/>
        <v>0</v>
      </c>
      <c r="F26" s="162">
        <v>0</v>
      </c>
      <c r="G26" s="162">
        <v>0</v>
      </c>
      <c r="H26" s="162">
        <f t="shared" si="3"/>
        <v>8</v>
      </c>
      <c r="I26" s="162">
        <v>0</v>
      </c>
      <c r="J26" s="162">
        <v>8</v>
      </c>
      <c r="K26" s="324"/>
      <c r="L26" s="212" t="s">
        <v>63</v>
      </c>
      <c r="M26" s="212" t="s">
        <v>64</v>
      </c>
      <c r="N26" s="325"/>
      <c r="O26" s="212" t="s">
        <v>63</v>
      </c>
      <c r="P26" s="212" t="s">
        <v>64</v>
      </c>
      <c r="Q26" s="212" t="s">
        <v>65</v>
      </c>
      <c r="R26" s="213" t="s">
        <v>66</v>
      </c>
    </row>
    <row r="27" spans="1:19" ht="20.25" customHeight="1" thickBot="1">
      <c r="A27" s="169">
        <v>4</v>
      </c>
      <c r="B27" s="284" t="s">
        <v>68</v>
      </c>
      <c r="C27" s="284"/>
      <c r="D27" s="162">
        <v>50</v>
      </c>
      <c r="E27" s="162">
        <f t="shared" si="2"/>
        <v>3</v>
      </c>
      <c r="F27" s="162">
        <v>0</v>
      </c>
      <c r="G27" s="162">
        <v>3</v>
      </c>
      <c r="H27" s="162">
        <f t="shared" si="3"/>
        <v>53</v>
      </c>
      <c r="I27" s="162">
        <v>6</v>
      </c>
      <c r="J27" s="162">
        <v>47</v>
      </c>
      <c r="K27" s="252">
        <v>12977</v>
      </c>
      <c r="L27" s="186">
        <v>12571</v>
      </c>
      <c r="M27" s="186">
        <v>406</v>
      </c>
      <c r="N27" s="186">
        <v>3957</v>
      </c>
      <c r="O27" s="186">
        <v>3455</v>
      </c>
      <c r="P27" s="186">
        <v>210</v>
      </c>
      <c r="Q27" s="186">
        <v>192</v>
      </c>
      <c r="R27" s="187">
        <v>293</v>
      </c>
    </row>
    <row r="28" spans="1:19" ht="21" customHeight="1" thickBot="1">
      <c r="A28" s="169">
        <v>5</v>
      </c>
      <c r="B28" s="284" t="s">
        <v>229</v>
      </c>
      <c r="C28" s="284"/>
      <c r="D28" s="162">
        <v>25</v>
      </c>
      <c r="E28" s="162">
        <f t="shared" si="2"/>
        <v>0</v>
      </c>
      <c r="F28" s="162">
        <v>0</v>
      </c>
      <c r="G28" s="162">
        <v>0</v>
      </c>
      <c r="H28" s="162">
        <f t="shared" si="3"/>
        <v>22</v>
      </c>
      <c r="I28" s="162">
        <v>1</v>
      </c>
      <c r="J28" s="162">
        <v>21</v>
      </c>
      <c r="K28" s="326" t="s">
        <v>244</v>
      </c>
      <c r="L28" s="327"/>
      <c r="M28" s="327"/>
      <c r="N28" s="327"/>
      <c r="O28" s="327"/>
      <c r="P28" s="327"/>
      <c r="Q28" s="327"/>
      <c r="R28" s="328"/>
      <c r="S28" s="190"/>
    </row>
    <row r="29" spans="1:19" ht="21" customHeight="1">
      <c r="A29" s="169">
        <v>6</v>
      </c>
      <c r="B29" s="277" t="s">
        <v>247</v>
      </c>
      <c r="C29" s="277"/>
      <c r="D29" s="162">
        <v>26</v>
      </c>
      <c r="E29" s="162">
        <f t="shared" si="2"/>
        <v>3</v>
      </c>
      <c r="F29" s="162">
        <v>3</v>
      </c>
      <c r="G29" s="162">
        <v>0</v>
      </c>
      <c r="H29" s="162">
        <f t="shared" si="3"/>
        <v>25</v>
      </c>
      <c r="I29" s="162">
        <v>0</v>
      </c>
      <c r="J29" s="162">
        <v>25</v>
      </c>
      <c r="K29" s="253" t="s">
        <v>29</v>
      </c>
      <c r="L29" s="285" t="s">
        <v>245</v>
      </c>
      <c r="M29" s="285"/>
      <c r="N29" s="285" t="s">
        <v>242</v>
      </c>
      <c r="O29" s="285"/>
      <c r="P29" s="286" t="s">
        <v>243</v>
      </c>
      <c r="Q29" s="286"/>
      <c r="R29" s="287"/>
    </row>
    <row r="30" spans="1:19" ht="19.5" customHeight="1">
      <c r="A30" s="169">
        <v>7</v>
      </c>
      <c r="B30" s="277" t="s">
        <v>69</v>
      </c>
      <c r="C30" s="277"/>
      <c r="D30" s="162">
        <v>10</v>
      </c>
      <c r="E30" s="162">
        <f t="shared" si="2"/>
        <v>2</v>
      </c>
      <c r="F30" s="162">
        <v>0</v>
      </c>
      <c r="G30" s="162">
        <v>2</v>
      </c>
      <c r="H30" s="162">
        <f t="shared" si="3"/>
        <v>5</v>
      </c>
      <c r="I30" s="162">
        <v>2</v>
      </c>
      <c r="J30" s="162">
        <v>3</v>
      </c>
      <c r="K30" s="288">
        <v>1</v>
      </c>
      <c r="L30" s="278">
        <v>140</v>
      </c>
      <c r="M30" s="278"/>
      <c r="N30" s="278">
        <f>L30-P30</f>
        <v>110</v>
      </c>
      <c r="O30" s="278"/>
      <c r="P30" s="278">
        <v>30</v>
      </c>
      <c r="Q30" s="278"/>
      <c r="R30" s="279"/>
    </row>
    <row r="31" spans="1:19" ht="19.5" customHeight="1" thickBot="1">
      <c r="A31" s="169">
        <v>8</v>
      </c>
      <c r="B31" s="277" t="s">
        <v>230</v>
      </c>
      <c r="C31" s="277"/>
      <c r="D31" s="162">
        <v>95</v>
      </c>
      <c r="E31" s="162">
        <f t="shared" si="2"/>
        <v>2</v>
      </c>
      <c r="F31" s="162">
        <v>0</v>
      </c>
      <c r="G31" s="162">
        <v>2</v>
      </c>
      <c r="H31" s="162">
        <f t="shared" si="3"/>
        <v>29</v>
      </c>
      <c r="I31" s="162">
        <v>0</v>
      </c>
      <c r="J31" s="162">
        <v>29</v>
      </c>
      <c r="K31" s="289"/>
      <c r="L31" s="280"/>
      <c r="M31" s="280"/>
      <c r="N31" s="280"/>
      <c r="O31" s="280"/>
      <c r="P31" s="280"/>
      <c r="Q31" s="280"/>
      <c r="R31" s="281"/>
    </row>
    <row r="32" spans="1:19" ht="21" customHeight="1">
      <c r="A32" s="169">
        <v>9</v>
      </c>
      <c r="B32" s="277" t="s">
        <v>238</v>
      </c>
      <c r="C32" s="277"/>
      <c r="D32" s="221"/>
      <c r="E32" s="162">
        <f t="shared" si="2"/>
        <v>1</v>
      </c>
      <c r="F32" s="162">
        <v>1</v>
      </c>
      <c r="G32" s="162">
        <v>0</v>
      </c>
      <c r="H32" s="162">
        <f t="shared" si="3"/>
        <v>10</v>
      </c>
      <c r="I32" s="162">
        <v>8</v>
      </c>
      <c r="J32" s="162">
        <v>2</v>
      </c>
      <c r="K32" s="282" t="s">
        <v>255</v>
      </c>
      <c r="L32" s="282"/>
      <c r="M32" s="282"/>
      <c r="N32" s="282"/>
      <c r="O32" s="283"/>
    </row>
    <row r="33" spans="1:21" ht="16.5">
      <c r="A33" s="169">
        <v>10</v>
      </c>
      <c r="B33" s="277" t="s">
        <v>248</v>
      </c>
      <c r="C33" s="277"/>
      <c r="D33" s="162">
        <v>20</v>
      </c>
      <c r="E33" s="162">
        <f t="shared" si="2"/>
        <v>0</v>
      </c>
      <c r="F33" s="162">
        <v>0</v>
      </c>
      <c r="G33" s="162">
        <v>0</v>
      </c>
      <c r="H33" s="162">
        <f t="shared" si="3"/>
        <v>0</v>
      </c>
      <c r="I33" s="162">
        <v>0</v>
      </c>
      <c r="J33" s="162">
        <v>0</v>
      </c>
      <c r="K33" s="254" t="s">
        <v>29</v>
      </c>
      <c r="L33" s="178" t="s">
        <v>285</v>
      </c>
      <c r="M33" s="178" t="s">
        <v>252</v>
      </c>
      <c r="N33" s="178" t="s">
        <v>63</v>
      </c>
      <c r="O33" s="238" t="s">
        <v>64</v>
      </c>
    </row>
    <row r="34" spans="1:21" ht="15.75" customHeight="1">
      <c r="A34" s="169">
        <v>11</v>
      </c>
      <c r="B34" s="277" t="s">
        <v>237</v>
      </c>
      <c r="C34" s="277"/>
      <c r="D34" s="162">
        <v>40</v>
      </c>
      <c r="E34" s="162">
        <f t="shared" si="2"/>
        <v>3</v>
      </c>
      <c r="F34" s="162">
        <v>0</v>
      </c>
      <c r="G34" s="162">
        <v>3</v>
      </c>
      <c r="H34" s="162">
        <f t="shared" si="3"/>
        <v>6</v>
      </c>
      <c r="I34" s="162">
        <v>1</v>
      </c>
      <c r="J34" s="162">
        <v>5</v>
      </c>
      <c r="K34" s="255">
        <v>1</v>
      </c>
      <c r="L34" s="170" t="s">
        <v>256</v>
      </c>
      <c r="M34" s="233">
        <v>0</v>
      </c>
      <c r="N34" s="246">
        <v>0</v>
      </c>
      <c r="O34" s="246">
        <v>0</v>
      </c>
      <c r="P34" s="188"/>
      <c r="Q34" s="189"/>
      <c r="R34" s="189"/>
      <c r="T34" s="180"/>
    </row>
    <row r="35" spans="1:21" ht="18.75" customHeight="1">
      <c r="A35" s="169">
        <v>12</v>
      </c>
      <c r="B35" s="277" t="s">
        <v>236</v>
      </c>
      <c r="C35" s="277"/>
      <c r="D35" s="162">
        <v>40</v>
      </c>
      <c r="E35" s="162">
        <f t="shared" si="2"/>
        <v>1</v>
      </c>
      <c r="F35" s="162">
        <v>0</v>
      </c>
      <c r="G35" s="162">
        <v>1</v>
      </c>
      <c r="H35" s="162">
        <f t="shared" si="3"/>
        <v>5</v>
      </c>
      <c r="I35" s="162">
        <v>0</v>
      </c>
      <c r="J35" s="162">
        <v>5</v>
      </c>
      <c r="K35" s="255">
        <v>2</v>
      </c>
      <c r="L35" s="170" t="s">
        <v>257</v>
      </c>
      <c r="M35" s="233">
        <v>0</v>
      </c>
      <c r="N35" s="246">
        <v>74</v>
      </c>
      <c r="O35" s="234">
        <v>10</v>
      </c>
      <c r="P35" s="189"/>
      <c r="Q35" s="189"/>
      <c r="R35" s="189"/>
      <c r="T35" s="180"/>
      <c r="U35" s="180"/>
    </row>
    <row r="36" spans="1:21" ht="21" customHeight="1">
      <c r="A36" s="169">
        <v>13</v>
      </c>
      <c r="B36" s="277" t="s">
        <v>261</v>
      </c>
      <c r="C36" s="277"/>
      <c r="D36" s="162">
        <v>30</v>
      </c>
      <c r="E36" s="162">
        <f t="shared" si="2"/>
        <v>2</v>
      </c>
      <c r="F36" s="162">
        <v>0</v>
      </c>
      <c r="G36" s="162">
        <v>2</v>
      </c>
      <c r="H36" s="162">
        <f t="shared" si="3"/>
        <v>7</v>
      </c>
      <c r="I36" s="162">
        <v>0</v>
      </c>
      <c r="J36" s="162">
        <v>7</v>
      </c>
      <c r="K36" s="255">
        <v>3</v>
      </c>
      <c r="L36" s="170" t="s">
        <v>258</v>
      </c>
      <c r="M36" s="233">
        <v>19</v>
      </c>
      <c r="N36" s="233">
        <v>19</v>
      </c>
      <c r="O36" s="234">
        <v>0</v>
      </c>
      <c r="P36" s="19"/>
      <c r="Q36" s="181"/>
      <c r="R36" s="180"/>
    </row>
    <row r="37" spans="1:21" ht="19.5" customHeight="1">
      <c r="A37" s="169">
        <v>14</v>
      </c>
      <c r="B37" s="277" t="s">
        <v>249</v>
      </c>
      <c r="C37" s="277"/>
      <c r="D37" s="221"/>
      <c r="E37" s="162">
        <f t="shared" si="2"/>
        <v>0</v>
      </c>
      <c r="F37" s="162">
        <v>0</v>
      </c>
      <c r="G37" s="162">
        <v>0</v>
      </c>
      <c r="H37" s="162">
        <f t="shared" si="3"/>
        <v>5</v>
      </c>
      <c r="I37" s="162">
        <v>0</v>
      </c>
      <c r="J37" s="162">
        <v>5</v>
      </c>
      <c r="K37" s="337" t="s">
        <v>262</v>
      </c>
      <c r="L37" s="338"/>
      <c r="M37" s="338"/>
      <c r="N37" s="338"/>
      <c r="O37" s="339"/>
      <c r="P37" s="237"/>
      <c r="Q37" s="220"/>
      <c r="R37" s="166"/>
    </row>
    <row r="38" spans="1:21" ht="14.25" customHeight="1">
      <c r="A38" s="169">
        <v>15</v>
      </c>
      <c r="B38" s="277" t="s">
        <v>250</v>
      </c>
      <c r="C38" s="277"/>
      <c r="D38" s="221"/>
      <c r="E38" s="162">
        <f t="shared" si="2"/>
        <v>0</v>
      </c>
      <c r="F38" s="162">
        <v>0</v>
      </c>
      <c r="G38" s="162">
        <v>0</v>
      </c>
      <c r="H38" s="162">
        <f t="shared" si="3"/>
        <v>2</v>
      </c>
      <c r="I38" s="162">
        <v>1</v>
      </c>
      <c r="J38" s="162">
        <v>1</v>
      </c>
      <c r="K38" s="340" t="s">
        <v>263</v>
      </c>
      <c r="L38" s="341"/>
      <c r="M38" s="342">
        <v>491</v>
      </c>
      <c r="N38" s="343"/>
      <c r="O38" s="344"/>
      <c r="P38" s="220"/>
      <c r="Q38" s="220"/>
      <c r="R38" s="163"/>
    </row>
    <row r="39" spans="1:21" ht="15.75" customHeight="1">
      <c r="A39" s="169">
        <v>16</v>
      </c>
      <c r="B39" s="277" t="s">
        <v>251</v>
      </c>
      <c r="C39" s="277"/>
      <c r="D39" s="221"/>
      <c r="E39" s="162">
        <f t="shared" si="2"/>
        <v>0</v>
      </c>
      <c r="F39" s="162">
        <v>0</v>
      </c>
      <c r="G39" s="162">
        <v>0</v>
      </c>
      <c r="H39" s="162">
        <f t="shared" si="3"/>
        <v>3</v>
      </c>
      <c r="I39" s="162">
        <v>3</v>
      </c>
      <c r="J39" s="162">
        <v>0</v>
      </c>
      <c r="K39" s="340" t="s">
        <v>258</v>
      </c>
      <c r="L39" s="341"/>
      <c r="M39" s="342">
        <v>1100</v>
      </c>
      <c r="N39" s="343"/>
      <c r="O39" s="344"/>
      <c r="P39" s="181"/>
      <c r="Q39" s="19"/>
      <c r="R39" s="163"/>
    </row>
    <row r="40" spans="1:21" ht="18" customHeight="1" thickBot="1">
      <c r="A40" s="169">
        <v>17</v>
      </c>
      <c r="B40" s="277" t="s">
        <v>265</v>
      </c>
      <c r="C40" s="277"/>
      <c r="D40" s="162">
        <v>5</v>
      </c>
      <c r="E40" s="162">
        <f t="shared" si="2"/>
        <v>0</v>
      </c>
      <c r="F40" s="162">
        <v>0</v>
      </c>
      <c r="G40" s="162">
        <v>0</v>
      </c>
      <c r="H40" s="162">
        <f t="shared" si="3"/>
        <v>2</v>
      </c>
      <c r="I40" s="162">
        <v>2</v>
      </c>
      <c r="J40" s="162">
        <v>0</v>
      </c>
      <c r="K40" s="239"/>
      <c r="L40" s="239"/>
      <c r="M40" s="240"/>
      <c r="N40" s="241"/>
      <c r="O40" s="242"/>
      <c r="P40" s="181"/>
      <c r="Q40" s="19"/>
      <c r="R40" s="222"/>
    </row>
    <row r="41" spans="1:21" ht="18" customHeight="1">
      <c r="A41" s="169">
        <v>18</v>
      </c>
      <c r="B41" s="291" t="s">
        <v>281</v>
      </c>
      <c r="C41" s="291"/>
      <c r="D41" s="162">
        <v>25</v>
      </c>
      <c r="E41" s="162">
        <f t="shared" si="2"/>
        <v>0</v>
      </c>
      <c r="F41" s="162">
        <v>0</v>
      </c>
      <c r="G41" s="162">
        <v>0</v>
      </c>
      <c r="H41" s="162">
        <f t="shared" si="3"/>
        <v>0</v>
      </c>
      <c r="I41" s="162">
        <v>0</v>
      </c>
      <c r="J41" s="162">
        <v>0</v>
      </c>
      <c r="K41" s="249"/>
      <c r="L41" s="249"/>
      <c r="M41" s="250"/>
      <c r="N41" s="251"/>
      <c r="O41" s="251"/>
      <c r="P41" s="181"/>
      <c r="Q41" s="19"/>
      <c r="R41" s="248"/>
    </row>
    <row r="42" spans="1:21" ht="20.25" customHeight="1">
      <c r="A42" s="290" t="s">
        <v>1</v>
      </c>
      <c r="B42" s="290"/>
      <c r="C42" s="290"/>
      <c r="D42" s="259">
        <f>SUM(D24:D41)</f>
        <v>407</v>
      </c>
      <c r="E42" s="259">
        <f t="shared" ref="E42:J42" si="4">SUM(E24:E41)</f>
        <v>18</v>
      </c>
      <c r="F42" s="259">
        <f t="shared" si="4"/>
        <v>4</v>
      </c>
      <c r="G42" s="259">
        <f t="shared" si="4"/>
        <v>14</v>
      </c>
      <c r="H42" s="259">
        <f t="shared" si="4"/>
        <v>192</v>
      </c>
      <c r="I42" s="259">
        <f t="shared" si="4"/>
        <v>24</v>
      </c>
      <c r="J42" s="259">
        <f t="shared" si="4"/>
        <v>168</v>
      </c>
      <c r="P42" s="163"/>
      <c r="Q42" s="20"/>
      <c r="R42" s="11"/>
    </row>
    <row r="43" spans="1:21" ht="15" customHeight="1">
      <c r="K43" s="11"/>
      <c r="L43" s="157"/>
      <c r="M43" s="20"/>
      <c r="N43" s="11"/>
      <c r="O43" s="11"/>
      <c r="P43" s="11"/>
      <c r="Q43" s="11"/>
      <c r="R43" s="11"/>
    </row>
    <row r="50" spans="9:16">
      <c r="I50" s="17"/>
    </row>
    <row r="53" spans="9:16">
      <c r="M53" s="17"/>
      <c r="N53" s="17"/>
      <c r="O53" s="17"/>
      <c r="P53" s="17"/>
    </row>
    <row r="55" spans="9:16">
      <c r="M55" s="17"/>
      <c r="N55" s="17"/>
      <c r="O55" s="17"/>
    </row>
  </sheetData>
  <mergeCells count="76">
    <mergeCell ref="K37:O37"/>
    <mergeCell ref="K38:L38"/>
    <mergeCell ref="K39:L39"/>
    <mergeCell ref="M38:O38"/>
    <mergeCell ref="M39:O39"/>
    <mergeCell ref="B26:C26"/>
    <mergeCell ref="K25:K26"/>
    <mergeCell ref="N25:N26"/>
    <mergeCell ref="K28:R28"/>
    <mergeCell ref="K6:O6"/>
    <mergeCell ref="P9:P19"/>
    <mergeCell ref="N9:N19"/>
    <mergeCell ref="L9:M19"/>
    <mergeCell ref="O9:O19"/>
    <mergeCell ref="N7:N8"/>
    <mergeCell ref="O7:O8"/>
    <mergeCell ref="P6:R6"/>
    <mergeCell ref="Q7:R8"/>
    <mergeCell ref="Q9:R19"/>
    <mergeCell ref="Q20:R20"/>
    <mergeCell ref="P7:P8"/>
    <mergeCell ref="A6:A8"/>
    <mergeCell ref="A20:B20"/>
    <mergeCell ref="B24:C24"/>
    <mergeCell ref="D22:D23"/>
    <mergeCell ref="E22:G22"/>
    <mergeCell ref="B22:C23"/>
    <mergeCell ref="A22:A23"/>
    <mergeCell ref="B7:B8"/>
    <mergeCell ref="C7:C8"/>
    <mergeCell ref="D7:D8"/>
    <mergeCell ref="A21:J21"/>
    <mergeCell ref="B6:J6"/>
    <mergeCell ref="E7:E8"/>
    <mergeCell ref="F7:J7"/>
    <mergeCell ref="H22:J22"/>
    <mergeCell ref="L20:M20"/>
    <mergeCell ref="K9:K19"/>
    <mergeCell ref="K22:R23"/>
    <mergeCell ref="K7:K8"/>
    <mergeCell ref="L7:M8"/>
    <mergeCell ref="A1:O1"/>
    <mergeCell ref="A2:O2"/>
    <mergeCell ref="A3:O3"/>
    <mergeCell ref="A4:O4"/>
    <mergeCell ref="B5:H5"/>
    <mergeCell ref="I5:R5"/>
    <mergeCell ref="A42:C42"/>
    <mergeCell ref="B37:C37"/>
    <mergeCell ref="B38:C38"/>
    <mergeCell ref="B29:C29"/>
    <mergeCell ref="B30:C30"/>
    <mergeCell ref="B31:C31"/>
    <mergeCell ref="B36:C36"/>
    <mergeCell ref="B32:C32"/>
    <mergeCell ref="B34:C34"/>
    <mergeCell ref="B35:C35"/>
    <mergeCell ref="B33:C33"/>
    <mergeCell ref="B40:C40"/>
    <mergeCell ref="B41:C41"/>
    <mergeCell ref="K24:M24"/>
    <mergeCell ref="N24:R24"/>
    <mergeCell ref="O25:R25"/>
    <mergeCell ref="B39:C39"/>
    <mergeCell ref="L25:M25"/>
    <mergeCell ref="P30:R31"/>
    <mergeCell ref="K32:O32"/>
    <mergeCell ref="B27:C27"/>
    <mergeCell ref="B28:C28"/>
    <mergeCell ref="L30:M31"/>
    <mergeCell ref="N30:O31"/>
    <mergeCell ref="L29:M29"/>
    <mergeCell ref="N29:O29"/>
    <mergeCell ref="P29:R29"/>
    <mergeCell ref="K30:K31"/>
    <mergeCell ref="B25:C25"/>
  </mergeCells>
  <printOptions horizontalCentered="1"/>
  <pageMargins left="0.01" right="0.01" top="0.01" bottom="0.01" header="0.01" footer="0.01"/>
  <pageSetup paperSize="9" scale="7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6"/>
  <sheetViews>
    <sheetView zoomScale="85" zoomScaleNormal="85" workbookViewId="0">
      <pane ySplit="1" topLeftCell="A134" activePane="bottomLeft" state="frozen"/>
      <selection pane="bottomLeft" activeCell="F141" sqref="F141"/>
    </sheetView>
  </sheetViews>
  <sheetFormatPr defaultColWidth="10.28515625" defaultRowHeight="15"/>
  <cols>
    <col min="1" max="1" width="5.7109375" style="10" bestFit="1" customWidth="1"/>
    <col min="2" max="2" width="18.5703125" style="10" bestFit="1" customWidth="1"/>
    <col min="3" max="3" width="7.42578125" style="10" customWidth="1"/>
    <col min="4" max="4" width="26.5703125" style="10" bestFit="1" customWidth="1"/>
    <col min="5" max="5" width="10.7109375" style="10" customWidth="1"/>
    <col min="6" max="6" width="11" style="10" customWidth="1"/>
    <col min="7" max="7" width="9.85546875" style="10" customWidth="1"/>
    <col min="8" max="8" width="12.140625" style="10" customWidth="1"/>
    <col min="9" max="9" width="11" style="10" customWidth="1"/>
    <col min="10" max="10" width="9.85546875" style="10" customWidth="1"/>
    <col min="11" max="11" width="12.140625" style="10" customWidth="1"/>
    <col min="12" max="12" width="9.42578125" style="10" customWidth="1"/>
    <col min="13" max="13" width="9.7109375" style="10" customWidth="1"/>
    <col min="14" max="14" width="7.85546875" style="10" customWidth="1"/>
    <col min="15" max="15" width="20.85546875" style="10" customWidth="1"/>
    <col min="16" max="16" width="17.140625" style="10" customWidth="1"/>
    <col min="17" max="17" width="9.42578125" style="10" hidden="1" customWidth="1"/>
    <col min="18" max="18" width="13.28515625" style="10" hidden="1" customWidth="1"/>
    <col min="19" max="19" width="11.28515625" style="10" customWidth="1"/>
    <col min="20" max="20" width="13" style="10" hidden="1" customWidth="1"/>
    <col min="21" max="21" width="9.85546875" style="10" customWidth="1"/>
    <col min="22" max="22" width="11.5703125" style="10" hidden="1" customWidth="1"/>
    <col min="23" max="23" width="10.42578125" style="10" hidden="1" customWidth="1"/>
    <col min="24" max="16384" width="10.28515625" style="10"/>
  </cols>
  <sheetData>
    <row r="1" spans="1:23">
      <c r="A1" s="244" t="s">
        <v>267</v>
      </c>
      <c r="B1" s="245" t="s">
        <v>268</v>
      </c>
      <c r="C1" s="245" t="s">
        <v>269</v>
      </c>
      <c r="D1" s="245" t="s">
        <v>270</v>
      </c>
      <c r="E1" s="245" t="s">
        <v>271</v>
      </c>
      <c r="F1" s="245"/>
      <c r="G1" s="245"/>
      <c r="H1" s="245"/>
      <c r="I1" s="245" t="s">
        <v>272</v>
      </c>
      <c r="J1" s="245" t="s">
        <v>273</v>
      </c>
      <c r="K1" s="245" t="s">
        <v>274</v>
      </c>
      <c r="L1" s="245" t="s">
        <v>275</v>
      </c>
      <c r="M1" s="245" t="s">
        <v>276</v>
      </c>
      <c r="N1" s="245" t="s">
        <v>274</v>
      </c>
      <c r="O1" s="245" t="s">
        <v>277</v>
      </c>
      <c r="P1" s="245" t="s">
        <v>278</v>
      </c>
      <c r="Q1" s="245"/>
      <c r="R1" s="245"/>
      <c r="S1" s="245" t="s">
        <v>279</v>
      </c>
      <c r="T1" s="245"/>
      <c r="U1" s="245" t="s">
        <v>272</v>
      </c>
      <c r="V1" s="243" t="s">
        <v>280</v>
      </c>
    </row>
    <row r="2" spans="1:23">
      <c r="A2" s="376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8"/>
    </row>
    <row r="3" spans="1:23" ht="35.25" customHeight="1">
      <c r="A3" s="379" t="s">
        <v>25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1"/>
      <c r="W3" s="173"/>
    </row>
    <row r="4" spans="1:23" s="174" customFormat="1" ht="23.25">
      <c r="A4" s="379" t="s">
        <v>26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1"/>
      <c r="W4" s="172"/>
    </row>
    <row r="5" spans="1:23" s="174" customFormat="1" ht="23.25">
      <c r="A5" s="379" t="s">
        <v>27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1"/>
      <c r="W5" s="25"/>
    </row>
    <row r="6" spans="1:23" s="174" customFormat="1" ht="24" thickBot="1">
      <c r="A6" s="382" t="s">
        <v>70</v>
      </c>
      <c r="B6" s="383"/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  <c r="O6" s="383"/>
      <c r="P6" s="383"/>
      <c r="Q6" s="383"/>
      <c r="R6" s="383"/>
      <c r="S6" s="383"/>
      <c r="T6" s="383"/>
      <c r="U6" s="383"/>
      <c r="V6" s="384"/>
      <c r="W6" s="25"/>
    </row>
    <row r="7" spans="1:23" s="12" customFormat="1" ht="30.75" customHeight="1" thickBot="1">
      <c r="A7" s="385" t="s">
        <v>71</v>
      </c>
      <c r="B7" s="386"/>
      <c r="C7" s="386"/>
      <c r="D7" s="158" t="s">
        <v>287</v>
      </c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3"/>
      <c r="R7" s="387" t="s">
        <v>72</v>
      </c>
      <c r="S7" s="387"/>
      <c r="T7" s="387"/>
      <c r="U7" s="155">
        <v>3</v>
      </c>
      <c r="V7" s="156" t="s">
        <v>73</v>
      </c>
    </row>
    <row r="8" spans="1:23" ht="43.5" customHeight="1" thickBot="1">
      <c r="A8" s="362" t="s">
        <v>29</v>
      </c>
      <c r="B8" s="351" t="s">
        <v>74</v>
      </c>
      <c r="C8" s="362" t="s">
        <v>75</v>
      </c>
      <c r="D8" s="351" t="s">
        <v>76</v>
      </c>
      <c r="E8" s="351" t="s">
        <v>77</v>
      </c>
      <c r="F8" s="356" t="s">
        <v>78</v>
      </c>
      <c r="G8" s="357"/>
      <c r="H8" s="358"/>
      <c r="I8" s="356" t="s">
        <v>79</v>
      </c>
      <c r="J8" s="357"/>
      <c r="K8" s="358"/>
      <c r="L8" s="356" t="s">
        <v>80</v>
      </c>
      <c r="M8" s="357"/>
      <c r="N8" s="358"/>
      <c r="O8" s="351" t="s">
        <v>231</v>
      </c>
      <c r="P8" s="351" t="s">
        <v>232</v>
      </c>
      <c r="Q8" s="351" t="s">
        <v>81</v>
      </c>
      <c r="R8" s="351" t="s">
        <v>82</v>
      </c>
      <c r="S8" s="351" t="s">
        <v>83</v>
      </c>
      <c r="T8" s="351" t="s">
        <v>246</v>
      </c>
      <c r="U8" s="351" t="s">
        <v>39</v>
      </c>
      <c r="V8" s="351" t="s">
        <v>84</v>
      </c>
      <c r="W8" s="26" t="s">
        <v>85</v>
      </c>
    </row>
    <row r="9" spans="1:23" s="21" customFormat="1" ht="17.25" thickBot="1">
      <c r="A9" s="363"/>
      <c r="B9" s="352"/>
      <c r="C9" s="363"/>
      <c r="D9" s="352"/>
      <c r="E9" s="352"/>
      <c r="F9" s="235" t="s">
        <v>86</v>
      </c>
      <c r="G9" s="236" t="s">
        <v>6</v>
      </c>
      <c r="H9" s="236" t="s">
        <v>5</v>
      </c>
      <c r="I9" s="235" t="s">
        <v>86</v>
      </c>
      <c r="J9" s="236" t="s">
        <v>6</v>
      </c>
      <c r="K9" s="236" t="s">
        <v>5</v>
      </c>
      <c r="L9" s="235" t="s">
        <v>86</v>
      </c>
      <c r="M9" s="236" t="s">
        <v>6</v>
      </c>
      <c r="N9" s="236" t="s">
        <v>5</v>
      </c>
      <c r="O9" s="352"/>
      <c r="P9" s="352"/>
      <c r="Q9" s="352"/>
      <c r="R9" s="352"/>
      <c r="S9" s="352"/>
      <c r="T9" s="352"/>
      <c r="U9" s="352"/>
      <c r="V9" s="352"/>
      <c r="W9" s="27"/>
    </row>
    <row r="10" spans="1:23" s="22" customFormat="1" ht="15.75" customHeight="1" thickBot="1">
      <c r="A10" s="144">
        <v>1</v>
      </c>
      <c r="B10" s="145" t="s">
        <v>42</v>
      </c>
      <c r="C10" s="146" t="s">
        <v>90</v>
      </c>
      <c r="D10" s="145" t="s">
        <v>92</v>
      </c>
      <c r="E10" s="147">
        <v>56</v>
      </c>
      <c r="F10" s="148">
        <f t="shared" ref="F10:F21" si="0">G10+H10</f>
        <v>0</v>
      </c>
      <c r="G10" s="191">
        <v>0</v>
      </c>
      <c r="H10" s="192">
        <v>0</v>
      </c>
      <c r="I10" s="148">
        <f t="shared" ref="I10:I21" si="1">J10+K10</f>
        <v>0</v>
      </c>
      <c r="J10" s="198">
        <v>0</v>
      </c>
      <c r="K10" s="199">
        <v>0</v>
      </c>
      <c r="L10" s="147">
        <f t="shared" ref="L10:L21" si="2">N10+M10</f>
        <v>0</v>
      </c>
      <c r="M10" s="147">
        <f t="shared" ref="M10:N21" si="3">J10-G10</f>
        <v>0</v>
      </c>
      <c r="N10" s="147">
        <f t="shared" si="3"/>
        <v>0</v>
      </c>
      <c r="O10" s="149">
        <v>6</v>
      </c>
      <c r="P10" s="150">
        <v>149</v>
      </c>
      <c r="Q10" s="148">
        <v>0</v>
      </c>
      <c r="R10" s="148">
        <v>0</v>
      </c>
      <c r="S10" s="148">
        <v>1</v>
      </c>
      <c r="T10" s="151"/>
      <c r="U10" s="370">
        <v>2095</v>
      </c>
      <c r="V10" s="373" t="s">
        <v>89</v>
      </c>
      <c r="W10" s="28">
        <v>33</v>
      </c>
    </row>
    <row r="11" spans="1:23" s="22" customFormat="1" ht="24" thickBot="1">
      <c r="A11" s="46">
        <v>2</v>
      </c>
      <c r="B11" s="47" t="s">
        <v>42</v>
      </c>
      <c r="C11" s="48" t="s">
        <v>93</v>
      </c>
      <c r="D11" s="47" t="s">
        <v>94</v>
      </c>
      <c r="E11" s="49">
        <v>80</v>
      </c>
      <c r="F11" s="50">
        <f t="shared" si="0"/>
        <v>13</v>
      </c>
      <c r="G11" s="193">
        <v>10</v>
      </c>
      <c r="H11" s="194">
        <v>3</v>
      </c>
      <c r="I11" s="148">
        <f t="shared" si="1"/>
        <v>13</v>
      </c>
      <c r="J11" s="200">
        <v>10</v>
      </c>
      <c r="K11" s="201">
        <v>3</v>
      </c>
      <c r="L11" s="147">
        <f t="shared" si="2"/>
        <v>0</v>
      </c>
      <c r="M11" s="49">
        <f t="shared" si="3"/>
        <v>0</v>
      </c>
      <c r="N11" s="49">
        <f t="shared" si="3"/>
        <v>0</v>
      </c>
      <c r="O11" s="50">
        <v>50</v>
      </c>
      <c r="P11" s="51">
        <v>211</v>
      </c>
      <c r="Q11" s="50">
        <v>0</v>
      </c>
      <c r="R11" s="50">
        <v>0</v>
      </c>
      <c r="S11" s="148">
        <v>1</v>
      </c>
      <c r="T11" s="52"/>
      <c r="U11" s="371"/>
      <c r="V11" s="374"/>
      <c r="W11" s="28">
        <v>38</v>
      </c>
    </row>
    <row r="12" spans="1:23" s="22" customFormat="1" ht="24" thickBot="1">
      <c r="A12" s="46">
        <v>3</v>
      </c>
      <c r="B12" s="47" t="s">
        <v>42</v>
      </c>
      <c r="C12" s="48">
        <v>2</v>
      </c>
      <c r="D12" s="47" t="s">
        <v>102</v>
      </c>
      <c r="E12" s="49">
        <v>47</v>
      </c>
      <c r="F12" s="50">
        <f t="shared" si="0"/>
        <v>0</v>
      </c>
      <c r="G12" s="204">
        <v>0</v>
      </c>
      <c r="H12" s="205">
        <v>0</v>
      </c>
      <c r="I12" s="148">
        <f t="shared" si="1"/>
        <v>0</v>
      </c>
      <c r="J12" s="204">
        <v>0</v>
      </c>
      <c r="K12" s="205">
        <v>0</v>
      </c>
      <c r="L12" s="147">
        <f t="shared" si="2"/>
        <v>0</v>
      </c>
      <c r="M12" s="49">
        <f t="shared" si="3"/>
        <v>0</v>
      </c>
      <c r="N12" s="49">
        <f t="shared" si="3"/>
        <v>0</v>
      </c>
      <c r="O12" s="50">
        <v>1</v>
      </c>
      <c r="P12" s="51">
        <v>32</v>
      </c>
      <c r="Q12" s="50">
        <v>0</v>
      </c>
      <c r="R12" s="50">
        <v>0</v>
      </c>
      <c r="S12" s="148">
        <v>1</v>
      </c>
      <c r="T12" s="49"/>
      <c r="U12" s="371"/>
      <c r="V12" s="374"/>
      <c r="W12" s="28">
        <v>37</v>
      </c>
    </row>
    <row r="13" spans="1:23" s="22" customFormat="1" ht="24" thickBot="1">
      <c r="A13" s="46">
        <v>4</v>
      </c>
      <c r="B13" s="47" t="s">
        <v>42</v>
      </c>
      <c r="C13" s="48">
        <v>3</v>
      </c>
      <c r="D13" s="47" t="s">
        <v>101</v>
      </c>
      <c r="E13" s="49">
        <v>39</v>
      </c>
      <c r="F13" s="50">
        <f t="shared" si="0"/>
        <v>0</v>
      </c>
      <c r="G13" s="204">
        <v>0</v>
      </c>
      <c r="H13" s="205">
        <v>0</v>
      </c>
      <c r="I13" s="148">
        <f t="shared" si="1"/>
        <v>0</v>
      </c>
      <c r="J13" s="204">
        <v>0</v>
      </c>
      <c r="K13" s="205">
        <v>0</v>
      </c>
      <c r="L13" s="147">
        <f t="shared" si="2"/>
        <v>0</v>
      </c>
      <c r="M13" s="49">
        <f t="shared" si="3"/>
        <v>0</v>
      </c>
      <c r="N13" s="49">
        <f t="shared" si="3"/>
        <v>0</v>
      </c>
      <c r="O13" s="50">
        <v>0</v>
      </c>
      <c r="P13" s="51">
        <v>40</v>
      </c>
      <c r="Q13" s="50">
        <v>0</v>
      </c>
      <c r="R13" s="50">
        <v>0</v>
      </c>
      <c r="S13" s="148">
        <v>1</v>
      </c>
      <c r="T13" s="49"/>
      <c r="U13" s="371"/>
      <c r="V13" s="374"/>
      <c r="W13" s="28"/>
    </row>
    <row r="14" spans="1:23" s="22" customFormat="1" ht="24" thickBot="1">
      <c r="A14" s="46">
        <v>5</v>
      </c>
      <c r="B14" s="47" t="s">
        <v>42</v>
      </c>
      <c r="C14" s="48">
        <v>3</v>
      </c>
      <c r="D14" s="47" t="s">
        <v>104</v>
      </c>
      <c r="E14" s="49">
        <v>0</v>
      </c>
      <c r="F14" s="50">
        <f t="shared" si="0"/>
        <v>0</v>
      </c>
      <c r="G14" s="204">
        <v>0</v>
      </c>
      <c r="H14" s="205">
        <v>0</v>
      </c>
      <c r="I14" s="148">
        <f t="shared" si="1"/>
        <v>0</v>
      </c>
      <c r="J14" s="204">
        <v>0</v>
      </c>
      <c r="K14" s="205">
        <v>0</v>
      </c>
      <c r="L14" s="147">
        <f t="shared" si="2"/>
        <v>0</v>
      </c>
      <c r="M14" s="49">
        <f t="shared" si="3"/>
        <v>0</v>
      </c>
      <c r="N14" s="49">
        <f t="shared" si="3"/>
        <v>0</v>
      </c>
      <c r="O14" s="50">
        <v>0</v>
      </c>
      <c r="P14" s="51">
        <v>42</v>
      </c>
      <c r="Q14" s="50">
        <v>0</v>
      </c>
      <c r="R14" s="50">
        <v>0</v>
      </c>
      <c r="S14" s="148">
        <v>1</v>
      </c>
      <c r="T14" s="49"/>
      <c r="U14" s="371"/>
      <c r="V14" s="374"/>
      <c r="W14" s="28"/>
    </row>
    <row r="15" spans="1:23" s="22" customFormat="1" ht="24" thickBot="1">
      <c r="A15" s="46">
        <v>6</v>
      </c>
      <c r="B15" s="47" t="s">
        <v>42</v>
      </c>
      <c r="C15" s="48" t="s">
        <v>95</v>
      </c>
      <c r="D15" s="47" t="s">
        <v>96</v>
      </c>
      <c r="E15" s="49">
        <v>72</v>
      </c>
      <c r="F15" s="50">
        <f t="shared" si="0"/>
        <v>0</v>
      </c>
      <c r="G15" s="193">
        <v>0</v>
      </c>
      <c r="H15" s="194">
        <v>0</v>
      </c>
      <c r="I15" s="148">
        <f t="shared" si="1"/>
        <v>0</v>
      </c>
      <c r="J15" s="204">
        <v>0</v>
      </c>
      <c r="K15" s="205">
        <v>0</v>
      </c>
      <c r="L15" s="147">
        <f t="shared" si="2"/>
        <v>0</v>
      </c>
      <c r="M15" s="49">
        <f t="shared" si="3"/>
        <v>0</v>
      </c>
      <c r="N15" s="49">
        <f t="shared" si="3"/>
        <v>0</v>
      </c>
      <c r="O15" s="50">
        <v>57</v>
      </c>
      <c r="P15" s="51">
        <v>82</v>
      </c>
      <c r="Q15" s="50">
        <v>0</v>
      </c>
      <c r="R15" s="50">
        <v>0</v>
      </c>
      <c r="S15" s="148">
        <v>1</v>
      </c>
      <c r="T15" s="52"/>
      <c r="U15" s="371"/>
      <c r="V15" s="374"/>
      <c r="W15" s="28"/>
    </row>
    <row r="16" spans="1:23" s="22" customFormat="1" ht="24" thickBot="1">
      <c r="A16" s="46">
        <v>7</v>
      </c>
      <c r="B16" s="47" t="s">
        <v>42</v>
      </c>
      <c r="C16" s="48">
        <v>4</v>
      </c>
      <c r="D16" s="47" t="s">
        <v>100</v>
      </c>
      <c r="E16" s="49">
        <v>49</v>
      </c>
      <c r="F16" s="50">
        <f t="shared" si="0"/>
        <v>0</v>
      </c>
      <c r="G16" s="193">
        <v>0</v>
      </c>
      <c r="H16" s="194">
        <v>0</v>
      </c>
      <c r="I16" s="148">
        <f t="shared" si="1"/>
        <v>0</v>
      </c>
      <c r="J16" s="204">
        <v>0</v>
      </c>
      <c r="K16" s="205">
        <v>0</v>
      </c>
      <c r="L16" s="147">
        <f t="shared" si="2"/>
        <v>0</v>
      </c>
      <c r="M16" s="49">
        <f t="shared" si="3"/>
        <v>0</v>
      </c>
      <c r="N16" s="49">
        <f t="shared" si="3"/>
        <v>0</v>
      </c>
      <c r="O16" s="50">
        <v>13</v>
      </c>
      <c r="P16" s="51">
        <v>72</v>
      </c>
      <c r="Q16" s="50">
        <v>0</v>
      </c>
      <c r="R16" s="50">
        <v>0</v>
      </c>
      <c r="S16" s="148">
        <v>1</v>
      </c>
      <c r="T16" s="49"/>
      <c r="U16" s="371"/>
      <c r="V16" s="374"/>
      <c r="W16" s="28"/>
    </row>
    <row r="17" spans="1:23" s="22" customFormat="1" ht="24" thickBot="1">
      <c r="A17" s="46">
        <v>8</v>
      </c>
      <c r="B17" s="47" t="s">
        <v>42</v>
      </c>
      <c r="C17" s="48" t="s">
        <v>87</v>
      </c>
      <c r="D17" s="47" t="s">
        <v>88</v>
      </c>
      <c r="E17" s="49">
        <v>70</v>
      </c>
      <c r="F17" s="50">
        <f t="shared" si="0"/>
        <v>31</v>
      </c>
      <c r="G17" s="193">
        <v>25</v>
      </c>
      <c r="H17" s="194">
        <v>6</v>
      </c>
      <c r="I17" s="148">
        <f t="shared" si="1"/>
        <v>31</v>
      </c>
      <c r="J17" s="200">
        <v>25</v>
      </c>
      <c r="K17" s="201">
        <v>6</v>
      </c>
      <c r="L17" s="147">
        <f t="shared" si="2"/>
        <v>0</v>
      </c>
      <c r="M17" s="49">
        <f t="shared" si="3"/>
        <v>0</v>
      </c>
      <c r="N17" s="49">
        <f t="shared" si="3"/>
        <v>0</v>
      </c>
      <c r="O17" s="50">
        <v>49</v>
      </c>
      <c r="P17" s="51">
        <v>157</v>
      </c>
      <c r="Q17" s="50">
        <v>0</v>
      </c>
      <c r="R17" s="50">
        <v>0</v>
      </c>
      <c r="S17" s="148">
        <v>1</v>
      </c>
      <c r="T17" s="52">
        <v>0</v>
      </c>
      <c r="U17" s="371"/>
      <c r="V17" s="374"/>
      <c r="W17" s="28"/>
    </row>
    <row r="18" spans="1:23" s="22" customFormat="1" ht="24" thickBot="1">
      <c r="A18" s="46">
        <v>9</v>
      </c>
      <c r="B18" s="47" t="s">
        <v>42</v>
      </c>
      <c r="C18" s="48">
        <v>5</v>
      </c>
      <c r="D18" s="47" t="s">
        <v>103</v>
      </c>
      <c r="E18" s="49">
        <v>47</v>
      </c>
      <c r="F18" s="50">
        <f t="shared" si="0"/>
        <v>0</v>
      </c>
      <c r="G18" s="204">
        <v>0</v>
      </c>
      <c r="H18" s="205">
        <v>0</v>
      </c>
      <c r="I18" s="148">
        <f t="shared" si="1"/>
        <v>0</v>
      </c>
      <c r="J18" s="204">
        <v>0</v>
      </c>
      <c r="K18" s="205">
        <v>0</v>
      </c>
      <c r="L18" s="147">
        <f t="shared" si="2"/>
        <v>0</v>
      </c>
      <c r="M18" s="49">
        <f t="shared" si="3"/>
        <v>0</v>
      </c>
      <c r="N18" s="49">
        <f t="shared" si="3"/>
        <v>0</v>
      </c>
      <c r="O18" s="50">
        <v>1</v>
      </c>
      <c r="P18" s="51">
        <v>65</v>
      </c>
      <c r="Q18" s="50">
        <v>0</v>
      </c>
      <c r="R18" s="50">
        <v>0</v>
      </c>
      <c r="S18" s="148">
        <v>1</v>
      </c>
      <c r="T18" s="49"/>
      <c r="U18" s="371"/>
      <c r="V18" s="374"/>
      <c r="W18" s="28"/>
    </row>
    <row r="19" spans="1:23" s="22" customFormat="1" ht="24" thickBot="1">
      <c r="A19" s="46">
        <v>10</v>
      </c>
      <c r="B19" s="47" t="s">
        <v>42</v>
      </c>
      <c r="C19" s="48" t="s">
        <v>97</v>
      </c>
      <c r="D19" s="47" t="s">
        <v>98</v>
      </c>
      <c r="E19" s="49">
        <v>160</v>
      </c>
      <c r="F19" s="50">
        <f t="shared" si="0"/>
        <v>0</v>
      </c>
      <c r="G19" s="193">
        <v>0</v>
      </c>
      <c r="H19" s="194">
        <v>0</v>
      </c>
      <c r="I19" s="148">
        <f t="shared" si="1"/>
        <v>0</v>
      </c>
      <c r="J19" s="200">
        <v>0</v>
      </c>
      <c r="K19" s="201">
        <v>0</v>
      </c>
      <c r="L19" s="147">
        <f t="shared" si="2"/>
        <v>0</v>
      </c>
      <c r="M19" s="49">
        <f t="shared" si="3"/>
        <v>0</v>
      </c>
      <c r="N19" s="49">
        <f t="shared" si="3"/>
        <v>0</v>
      </c>
      <c r="O19" s="50">
        <v>52</v>
      </c>
      <c r="P19" s="51">
        <v>275</v>
      </c>
      <c r="Q19" s="50">
        <v>0</v>
      </c>
      <c r="R19" s="50">
        <v>0</v>
      </c>
      <c r="S19" s="148">
        <v>1</v>
      </c>
      <c r="T19" s="52"/>
      <c r="U19" s="371"/>
      <c r="V19" s="374"/>
      <c r="W19" s="28"/>
    </row>
    <row r="20" spans="1:23" s="22" customFormat="1" ht="24" thickBot="1">
      <c r="A20" s="46">
        <v>11</v>
      </c>
      <c r="B20" s="47" t="s">
        <v>42</v>
      </c>
      <c r="C20" s="48">
        <v>6</v>
      </c>
      <c r="D20" s="47" t="s">
        <v>99</v>
      </c>
      <c r="E20" s="49">
        <v>0</v>
      </c>
      <c r="F20" s="50">
        <f t="shared" si="0"/>
        <v>0</v>
      </c>
      <c r="G20" s="204">
        <v>0</v>
      </c>
      <c r="H20" s="205">
        <v>0</v>
      </c>
      <c r="I20" s="148">
        <f t="shared" si="1"/>
        <v>0</v>
      </c>
      <c r="J20" s="204">
        <v>0</v>
      </c>
      <c r="K20" s="205">
        <v>0</v>
      </c>
      <c r="L20" s="147">
        <f t="shared" si="2"/>
        <v>0</v>
      </c>
      <c r="M20" s="49">
        <f t="shared" si="3"/>
        <v>0</v>
      </c>
      <c r="N20" s="49">
        <f t="shared" si="3"/>
        <v>0</v>
      </c>
      <c r="O20" s="50">
        <v>0</v>
      </c>
      <c r="P20" s="51">
        <v>17</v>
      </c>
      <c r="Q20" s="50">
        <v>0</v>
      </c>
      <c r="R20" s="50">
        <v>0</v>
      </c>
      <c r="S20" s="148">
        <v>1</v>
      </c>
      <c r="T20" s="52"/>
      <c r="U20" s="371"/>
      <c r="V20" s="374"/>
      <c r="W20" s="28"/>
    </row>
    <row r="21" spans="1:23" s="22" customFormat="1" ht="24" thickBot="1">
      <c r="A21" s="76">
        <v>12</v>
      </c>
      <c r="B21" s="77" t="s">
        <v>42</v>
      </c>
      <c r="C21" s="78" t="s">
        <v>90</v>
      </c>
      <c r="D21" s="77" t="s">
        <v>91</v>
      </c>
      <c r="E21" s="79">
        <v>0</v>
      </c>
      <c r="F21" s="80">
        <f t="shared" si="0"/>
        <v>0</v>
      </c>
      <c r="G21" s="206">
        <v>0</v>
      </c>
      <c r="H21" s="207">
        <v>0</v>
      </c>
      <c r="I21" s="148">
        <f t="shared" si="1"/>
        <v>0</v>
      </c>
      <c r="J21" s="206">
        <v>0</v>
      </c>
      <c r="K21" s="207">
        <v>0</v>
      </c>
      <c r="L21" s="147">
        <f t="shared" si="2"/>
        <v>0</v>
      </c>
      <c r="M21" s="79">
        <f t="shared" si="3"/>
        <v>0</v>
      </c>
      <c r="N21" s="79">
        <f t="shared" si="3"/>
        <v>0</v>
      </c>
      <c r="O21" s="80">
        <v>40</v>
      </c>
      <c r="P21" s="81">
        <v>38</v>
      </c>
      <c r="Q21" s="80">
        <v>0</v>
      </c>
      <c r="R21" s="80">
        <v>0</v>
      </c>
      <c r="S21" s="148">
        <v>1</v>
      </c>
      <c r="T21" s="82"/>
      <c r="U21" s="372"/>
      <c r="V21" s="375"/>
      <c r="W21" s="28"/>
    </row>
    <row r="22" spans="1:23" s="22" customFormat="1" ht="24" thickBot="1">
      <c r="A22" s="348" t="s">
        <v>1</v>
      </c>
      <c r="B22" s="349"/>
      <c r="C22" s="349"/>
      <c r="D22" s="350"/>
      <c r="E22" s="159">
        <f>SUM(E10:E21)</f>
        <v>620</v>
      </c>
      <c r="F22" s="159">
        <f t="shared" ref="F22:V22" si="4">SUM(F10:F21)</f>
        <v>44</v>
      </c>
      <c r="G22" s="159">
        <v>35</v>
      </c>
      <c r="H22" s="159">
        <v>9</v>
      </c>
      <c r="I22" s="159">
        <f t="shared" si="4"/>
        <v>44</v>
      </c>
      <c r="J22" s="159">
        <f t="shared" si="4"/>
        <v>35</v>
      </c>
      <c r="K22" s="159">
        <f t="shared" si="4"/>
        <v>9</v>
      </c>
      <c r="L22" s="159">
        <f t="shared" si="4"/>
        <v>0</v>
      </c>
      <c r="M22" s="159">
        <f t="shared" si="4"/>
        <v>0</v>
      </c>
      <c r="N22" s="159">
        <f t="shared" si="4"/>
        <v>0</v>
      </c>
      <c r="O22" s="159">
        <f t="shared" si="4"/>
        <v>269</v>
      </c>
      <c r="P22" s="159">
        <f t="shared" si="4"/>
        <v>1180</v>
      </c>
      <c r="Q22" s="159">
        <f t="shared" si="4"/>
        <v>0</v>
      </c>
      <c r="R22" s="159">
        <f t="shared" si="4"/>
        <v>0</v>
      </c>
      <c r="S22" s="159">
        <f t="shared" si="4"/>
        <v>12</v>
      </c>
      <c r="T22" s="159">
        <f t="shared" si="4"/>
        <v>0</v>
      </c>
      <c r="U22" s="159">
        <f t="shared" si="4"/>
        <v>2095</v>
      </c>
      <c r="V22" s="159">
        <f t="shared" si="4"/>
        <v>0</v>
      </c>
      <c r="W22" s="28"/>
    </row>
    <row r="23" spans="1:23" s="22" customFormat="1" ht="23.25">
      <c r="A23" s="83">
        <v>1</v>
      </c>
      <c r="B23" s="84" t="s">
        <v>43</v>
      </c>
      <c r="C23" s="85">
        <v>4</v>
      </c>
      <c r="D23" s="84" t="s">
        <v>105</v>
      </c>
      <c r="E23" s="86">
        <v>37</v>
      </c>
      <c r="F23" s="87">
        <f t="shared" ref="F23:F47" si="5">G23+H23</f>
        <v>0</v>
      </c>
      <c r="G23" s="208">
        <v>0</v>
      </c>
      <c r="H23" s="209">
        <v>0</v>
      </c>
      <c r="I23" s="87">
        <f t="shared" ref="I23:I47" si="6">J23+K23</f>
        <v>0</v>
      </c>
      <c r="J23" s="206">
        <v>0</v>
      </c>
      <c r="K23" s="206">
        <v>0</v>
      </c>
      <c r="L23" s="86">
        <f t="shared" ref="L23:L47" si="7">N23+M23</f>
        <v>0</v>
      </c>
      <c r="M23" s="86">
        <f t="shared" ref="M23:N47" si="8">J23-G23</f>
        <v>0</v>
      </c>
      <c r="N23" s="86">
        <f t="shared" si="8"/>
        <v>0</v>
      </c>
      <c r="O23" s="87">
        <v>36</v>
      </c>
      <c r="P23" s="88">
        <v>117</v>
      </c>
      <c r="Q23" s="87">
        <v>0</v>
      </c>
      <c r="R23" s="87">
        <v>0</v>
      </c>
      <c r="S23" s="87">
        <v>2</v>
      </c>
      <c r="T23" s="89">
        <v>0</v>
      </c>
      <c r="U23" s="364">
        <v>2819</v>
      </c>
      <c r="V23" s="367"/>
      <c r="W23" s="30">
        <v>2.2999999999999998</v>
      </c>
    </row>
    <row r="24" spans="1:23" s="22" customFormat="1" ht="23.25">
      <c r="A24" s="54">
        <v>2</v>
      </c>
      <c r="B24" s="55" t="s">
        <v>43</v>
      </c>
      <c r="C24" s="56">
        <v>6</v>
      </c>
      <c r="D24" s="55" t="s">
        <v>113</v>
      </c>
      <c r="E24" s="57">
        <v>56</v>
      </c>
      <c r="F24" s="58">
        <f t="shared" si="5"/>
        <v>30</v>
      </c>
      <c r="G24" s="193">
        <v>30</v>
      </c>
      <c r="H24" s="194"/>
      <c r="I24" s="58">
        <f t="shared" si="6"/>
        <v>33</v>
      </c>
      <c r="J24" s="202">
        <v>33</v>
      </c>
      <c r="K24" s="202">
        <v>0</v>
      </c>
      <c r="L24" s="86">
        <f t="shared" si="7"/>
        <v>3</v>
      </c>
      <c r="M24" s="57">
        <f t="shared" si="8"/>
        <v>3</v>
      </c>
      <c r="N24" s="57">
        <f t="shared" si="8"/>
        <v>0</v>
      </c>
      <c r="O24" s="61">
        <v>60</v>
      </c>
      <c r="P24" s="59">
        <v>104</v>
      </c>
      <c r="Q24" s="58">
        <v>0</v>
      </c>
      <c r="R24" s="58">
        <v>0</v>
      </c>
      <c r="S24" s="62">
        <v>1</v>
      </c>
      <c r="T24" s="60"/>
      <c r="U24" s="365"/>
      <c r="V24" s="368"/>
      <c r="W24" s="29">
        <v>5</v>
      </c>
    </row>
    <row r="25" spans="1:23" s="22" customFormat="1" ht="23.25">
      <c r="A25" s="54">
        <v>3</v>
      </c>
      <c r="B25" s="55" t="s">
        <v>43</v>
      </c>
      <c r="C25" s="56">
        <v>7</v>
      </c>
      <c r="D25" s="55" t="s">
        <v>117</v>
      </c>
      <c r="E25" s="57">
        <v>45</v>
      </c>
      <c r="F25" s="58">
        <f t="shared" si="5"/>
        <v>0</v>
      </c>
      <c r="G25" s="193">
        <v>0</v>
      </c>
      <c r="H25" s="194">
        <v>0</v>
      </c>
      <c r="I25" s="58">
        <f t="shared" si="6"/>
        <v>0</v>
      </c>
      <c r="J25" s="202">
        <v>0</v>
      </c>
      <c r="K25" s="202">
        <v>0</v>
      </c>
      <c r="L25" s="86">
        <f t="shared" si="7"/>
        <v>0</v>
      </c>
      <c r="M25" s="57">
        <f t="shared" si="8"/>
        <v>0</v>
      </c>
      <c r="N25" s="57">
        <f t="shared" si="8"/>
        <v>0</v>
      </c>
      <c r="O25" s="58">
        <v>59</v>
      </c>
      <c r="P25" s="59">
        <v>72</v>
      </c>
      <c r="Q25" s="57">
        <v>0</v>
      </c>
      <c r="R25" s="57">
        <v>0</v>
      </c>
      <c r="S25" s="62">
        <v>1</v>
      </c>
      <c r="T25" s="60"/>
      <c r="U25" s="365"/>
      <c r="V25" s="368"/>
      <c r="W25" s="30">
        <v>5.5</v>
      </c>
    </row>
    <row r="26" spans="1:23" s="22" customFormat="1" ht="23.25">
      <c r="A26" s="54">
        <v>4</v>
      </c>
      <c r="B26" s="55" t="s">
        <v>43</v>
      </c>
      <c r="C26" s="56">
        <v>4</v>
      </c>
      <c r="D26" s="55" t="s">
        <v>118</v>
      </c>
      <c r="E26" s="57">
        <v>50</v>
      </c>
      <c r="F26" s="58">
        <f t="shared" si="5"/>
        <v>0</v>
      </c>
      <c r="G26" s="193">
        <v>0</v>
      </c>
      <c r="H26" s="194">
        <v>0</v>
      </c>
      <c r="I26" s="58">
        <f t="shared" si="6"/>
        <v>0</v>
      </c>
      <c r="J26" s="202">
        <v>0</v>
      </c>
      <c r="K26" s="202">
        <v>0</v>
      </c>
      <c r="L26" s="86">
        <f t="shared" si="7"/>
        <v>0</v>
      </c>
      <c r="M26" s="57">
        <f t="shared" si="8"/>
        <v>0</v>
      </c>
      <c r="N26" s="57">
        <f t="shared" si="8"/>
        <v>0</v>
      </c>
      <c r="O26" s="58">
        <v>42</v>
      </c>
      <c r="P26" s="59">
        <v>72</v>
      </c>
      <c r="Q26" s="57">
        <v>0</v>
      </c>
      <c r="R26" s="57">
        <v>0</v>
      </c>
      <c r="S26" s="62">
        <v>1</v>
      </c>
      <c r="T26" s="60"/>
      <c r="U26" s="365"/>
      <c r="V26" s="368"/>
      <c r="W26" s="29">
        <v>6</v>
      </c>
    </row>
    <row r="27" spans="1:23" s="22" customFormat="1" ht="23.25">
      <c r="A27" s="54">
        <v>5</v>
      </c>
      <c r="B27" s="55" t="s">
        <v>43</v>
      </c>
      <c r="C27" s="56">
        <v>4</v>
      </c>
      <c r="D27" s="55" t="s">
        <v>127</v>
      </c>
      <c r="E27" s="57">
        <v>71</v>
      </c>
      <c r="F27" s="58">
        <f t="shared" si="5"/>
        <v>33</v>
      </c>
      <c r="G27" s="193">
        <v>5</v>
      </c>
      <c r="H27" s="194">
        <v>28</v>
      </c>
      <c r="I27" s="58">
        <f t="shared" si="6"/>
        <v>36</v>
      </c>
      <c r="J27" s="202">
        <v>6</v>
      </c>
      <c r="K27" s="202">
        <v>30</v>
      </c>
      <c r="L27" s="86">
        <f t="shared" si="7"/>
        <v>3</v>
      </c>
      <c r="M27" s="57">
        <f t="shared" si="8"/>
        <v>1</v>
      </c>
      <c r="N27" s="57">
        <f t="shared" si="8"/>
        <v>2</v>
      </c>
      <c r="O27" s="58">
        <v>39</v>
      </c>
      <c r="P27" s="59">
        <v>45</v>
      </c>
      <c r="Q27" s="57">
        <v>0</v>
      </c>
      <c r="R27" s="57">
        <v>0</v>
      </c>
      <c r="S27" s="62">
        <v>1</v>
      </c>
      <c r="T27" s="57"/>
      <c r="U27" s="365"/>
      <c r="V27" s="368"/>
      <c r="W27" s="28">
        <v>1</v>
      </c>
    </row>
    <row r="28" spans="1:23" s="22" customFormat="1" ht="23.25">
      <c r="A28" s="54">
        <v>6</v>
      </c>
      <c r="B28" s="55" t="s">
        <v>43</v>
      </c>
      <c r="C28" s="56">
        <v>2</v>
      </c>
      <c r="D28" s="55" t="s">
        <v>128</v>
      </c>
      <c r="E28" s="57">
        <v>34</v>
      </c>
      <c r="F28" s="58">
        <f t="shared" si="5"/>
        <v>0</v>
      </c>
      <c r="G28" s="204">
        <v>0</v>
      </c>
      <c r="H28" s="205">
        <v>0</v>
      </c>
      <c r="I28" s="58">
        <f t="shared" si="6"/>
        <v>0</v>
      </c>
      <c r="J28" s="206">
        <v>0</v>
      </c>
      <c r="K28" s="206">
        <v>0</v>
      </c>
      <c r="L28" s="86">
        <f t="shared" si="7"/>
        <v>0</v>
      </c>
      <c r="M28" s="57">
        <f t="shared" si="8"/>
        <v>0</v>
      </c>
      <c r="N28" s="57">
        <f t="shared" si="8"/>
        <v>0</v>
      </c>
      <c r="O28" s="58">
        <v>0</v>
      </c>
      <c r="P28" s="59">
        <v>34</v>
      </c>
      <c r="Q28" s="57">
        <v>0</v>
      </c>
      <c r="R28" s="57">
        <v>0</v>
      </c>
      <c r="S28" s="62">
        <v>1</v>
      </c>
      <c r="T28" s="57"/>
      <c r="U28" s="365"/>
      <c r="V28" s="368"/>
      <c r="W28" s="29">
        <v>5</v>
      </c>
    </row>
    <row r="29" spans="1:23" s="22" customFormat="1" ht="23.25">
      <c r="A29" s="54">
        <v>7</v>
      </c>
      <c r="B29" s="55" t="s">
        <v>43</v>
      </c>
      <c r="C29" s="56">
        <v>1</v>
      </c>
      <c r="D29" s="55" t="s">
        <v>129</v>
      </c>
      <c r="E29" s="57">
        <v>36</v>
      </c>
      <c r="F29" s="58">
        <f t="shared" si="5"/>
        <v>17</v>
      </c>
      <c r="G29" s="193">
        <v>17</v>
      </c>
      <c r="H29" s="194">
        <v>0</v>
      </c>
      <c r="I29" s="58">
        <f t="shared" si="6"/>
        <v>17</v>
      </c>
      <c r="J29" s="202">
        <v>17</v>
      </c>
      <c r="K29" s="202">
        <v>0</v>
      </c>
      <c r="L29" s="86">
        <f t="shared" si="7"/>
        <v>0</v>
      </c>
      <c r="M29" s="57">
        <f t="shared" si="8"/>
        <v>0</v>
      </c>
      <c r="N29" s="57">
        <f t="shared" si="8"/>
        <v>0</v>
      </c>
      <c r="O29" s="58">
        <v>1</v>
      </c>
      <c r="P29" s="59">
        <v>24</v>
      </c>
      <c r="Q29" s="57">
        <v>0</v>
      </c>
      <c r="R29" s="57">
        <v>0</v>
      </c>
      <c r="S29" s="62">
        <v>1</v>
      </c>
      <c r="T29" s="57"/>
      <c r="U29" s="365"/>
      <c r="V29" s="368"/>
      <c r="W29" s="28">
        <v>10</v>
      </c>
    </row>
    <row r="30" spans="1:23" s="22" customFormat="1" ht="23.25">
      <c r="A30" s="54">
        <v>8</v>
      </c>
      <c r="B30" s="55" t="s">
        <v>43</v>
      </c>
      <c r="C30" s="56">
        <v>1</v>
      </c>
      <c r="D30" s="55" t="s">
        <v>115</v>
      </c>
      <c r="E30" s="57">
        <v>103</v>
      </c>
      <c r="F30" s="58">
        <f t="shared" si="5"/>
        <v>0</v>
      </c>
      <c r="G30" s="193">
        <v>0</v>
      </c>
      <c r="H30" s="194">
        <v>0</v>
      </c>
      <c r="I30" s="58">
        <f t="shared" si="6"/>
        <v>0</v>
      </c>
      <c r="J30" s="202">
        <v>0</v>
      </c>
      <c r="K30" s="202">
        <v>0</v>
      </c>
      <c r="L30" s="86">
        <f t="shared" si="7"/>
        <v>0</v>
      </c>
      <c r="M30" s="57">
        <f t="shared" si="8"/>
        <v>0</v>
      </c>
      <c r="N30" s="57">
        <f t="shared" si="8"/>
        <v>0</v>
      </c>
      <c r="O30" s="58">
        <v>25</v>
      </c>
      <c r="P30" s="59">
        <v>185</v>
      </c>
      <c r="Q30" s="58">
        <v>0</v>
      </c>
      <c r="R30" s="58">
        <v>0</v>
      </c>
      <c r="S30" s="62">
        <v>1</v>
      </c>
      <c r="T30" s="60"/>
      <c r="U30" s="365"/>
      <c r="V30" s="368"/>
      <c r="W30" s="31">
        <v>0.5</v>
      </c>
    </row>
    <row r="31" spans="1:23" s="22" customFormat="1" ht="23.25">
      <c r="A31" s="54">
        <v>9</v>
      </c>
      <c r="B31" s="55" t="s">
        <v>43</v>
      </c>
      <c r="C31" s="56">
        <v>2</v>
      </c>
      <c r="D31" s="55" t="s">
        <v>120</v>
      </c>
      <c r="E31" s="57">
        <v>20</v>
      </c>
      <c r="F31" s="58">
        <f t="shared" si="5"/>
        <v>0</v>
      </c>
      <c r="G31" s="193"/>
      <c r="H31" s="194">
        <v>0</v>
      </c>
      <c r="I31" s="58">
        <f t="shared" si="6"/>
        <v>0</v>
      </c>
      <c r="J31" s="202">
        <v>0</v>
      </c>
      <c r="K31" s="202">
        <v>0</v>
      </c>
      <c r="L31" s="86">
        <f t="shared" si="7"/>
        <v>0</v>
      </c>
      <c r="M31" s="57">
        <f t="shared" si="8"/>
        <v>0</v>
      </c>
      <c r="N31" s="57">
        <f t="shared" si="8"/>
        <v>0</v>
      </c>
      <c r="O31" s="58">
        <v>6</v>
      </c>
      <c r="P31" s="59">
        <v>44</v>
      </c>
      <c r="Q31" s="57">
        <v>0</v>
      </c>
      <c r="R31" s="57">
        <v>0</v>
      </c>
      <c r="S31" s="62">
        <v>1</v>
      </c>
      <c r="T31" s="60"/>
      <c r="U31" s="365"/>
      <c r="V31" s="368"/>
      <c r="W31" s="30">
        <v>0.5</v>
      </c>
    </row>
    <row r="32" spans="1:23" s="22" customFormat="1" ht="23.25">
      <c r="A32" s="54">
        <v>10</v>
      </c>
      <c r="B32" s="55" t="s">
        <v>43</v>
      </c>
      <c r="C32" s="56">
        <v>2</v>
      </c>
      <c r="D32" s="55" t="s">
        <v>122</v>
      </c>
      <c r="E32" s="57">
        <v>19</v>
      </c>
      <c r="F32" s="58">
        <f t="shared" si="5"/>
        <v>0</v>
      </c>
      <c r="G32" s="193">
        <v>0</v>
      </c>
      <c r="H32" s="194">
        <v>0</v>
      </c>
      <c r="I32" s="58">
        <f t="shared" si="6"/>
        <v>0</v>
      </c>
      <c r="J32" s="202">
        <v>0</v>
      </c>
      <c r="K32" s="202">
        <v>0</v>
      </c>
      <c r="L32" s="86">
        <f t="shared" si="7"/>
        <v>0</v>
      </c>
      <c r="M32" s="57">
        <f t="shared" si="8"/>
        <v>0</v>
      </c>
      <c r="N32" s="57">
        <f t="shared" si="8"/>
        <v>0</v>
      </c>
      <c r="O32" s="58">
        <v>18</v>
      </c>
      <c r="P32" s="59">
        <v>25</v>
      </c>
      <c r="Q32" s="57">
        <v>0</v>
      </c>
      <c r="R32" s="57">
        <v>0</v>
      </c>
      <c r="S32" s="62">
        <v>1</v>
      </c>
      <c r="T32" s="60"/>
      <c r="U32" s="365"/>
      <c r="V32" s="368"/>
      <c r="W32" s="28">
        <v>8</v>
      </c>
    </row>
    <row r="33" spans="1:23" s="22" customFormat="1" ht="23.25">
      <c r="A33" s="54">
        <v>11</v>
      </c>
      <c r="B33" s="55" t="s">
        <v>43</v>
      </c>
      <c r="C33" s="56">
        <v>1</v>
      </c>
      <c r="D33" s="55" t="s">
        <v>121</v>
      </c>
      <c r="E33" s="57">
        <v>50</v>
      </c>
      <c r="F33" s="58">
        <f t="shared" si="5"/>
        <v>0</v>
      </c>
      <c r="G33" s="193">
        <v>0</v>
      </c>
      <c r="H33" s="194">
        <v>0</v>
      </c>
      <c r="I33" s="58">
        <f t="shared" si="6"/>
        <v>0</v>
      </c>
      <c r="J33" s="202">
        <v>0</v>
      </c>
      <c r="K33" s="202">
        <v>0</v>
      </c>
      <c r="L33" s="86">
        <f t="shared" si="7"/>
        <v>0</v>
      </c>
      <c r="M33" s="57">
        <f t="shared" si="8"/>
        <v>0</v>
      </c>
      <c r="N33" s="57">
        <f t="shared" si="8"/>
        <v>0</v>
      </c>
      <c r="O33" s="58">
        <v>0</v>
      </c>
      <c r="P33" s="59">
        <v>71</v>
      </c>
      <c r="Q33" s="57">
        <v>0</v>
      </c>
      <c r="R33" s="57">
        <v>0</v>
      </c>
      <c r="S33" s="62">
        <v>1</v>
      </c>
      <c r="T33" s="60"/>
      <c r="U33" s="365"/>
      <c r="V33" s="368"/>
      <c r="W33" s="28">
        <v>5</v>
      </c>
    </row>
    <row r="34" spans="1:23" s="22" customFormat="1" ht="23.25">
      <c r="A34" s="54">
        <v>12</v>
      </c>
      <c r="B34" s="55" t="s">
        <v>43</v>
      </c>
      <c r="C34" s="56">
        <v>3</v>
      </c>
      <c r="D34" s="55" t="s">
        <v>125</v>
      </c>
      <c r="E34" s="57">
        <v>19</v>
      </c>
      <c r="F34" s="58">
        <f t="shared" si="5"/>
        <v>0</v>
      </c>
      <c r="G34" s="206">
        <v>0</v>
      </c>
      <c r="H34" s="207">
        <v>0</v>
      </c>
      <c r="I34" s="58">
        <f t="shared" si="6"/>
        <v>0</v>
      </c>
      <c r="J34" s="206">
        <v>0</v>
      </c>
      <c r="K34" s="206">
        <v>0</v>
      </c>
      <c r="L34" s="86">
        <f t="shared" si="7"/>
        <v>0</v>
      </c>
      <c r="M34" s="57">
        <f t="shared" si="8"/>
        <v>0</v>
      </c>
      <c r="N34" s="57">
        <f t="shared" si="8"/>
        <v>0</v>
      </c>
      <c r="O34" s="58">
        <v>1</v>
      </c>
      <c r="P34" s="59">
        <v>25</v>
      </c>
      <c r="Q34" s="57">
        <v>0</v>
      </c>
      <c r="R34" s="57">
        <v>0</v>
      </c>
      <c r="S34" s="62">
        <v>1</v>
      </c>
      <c r="T34" s="57"/>
      <c r="U34" s="365"/>
      <c r="V34" s="368"/>
      <c r="W34" s="29">
        <v>4</v>
      </c>
    </row>
    <row r="35" spans="1:23" s="23" customFormat="1" ht="23.25">
      <c r="A35" s="54">
        <v>13</v>
      </c>
      <c r="B35" s="55" t="s">
        <v>43</v>
      </c>
      <c r="C35" s="56">
        <v>9</v>
      </c>
      <c r="D35" s="55" t="s">
        <v>119</v>
      </c>
      <c r="E35" s="57">
        <v>52</v>
      </c>
      <c r="F35" s="58">
        <f t="shared" si="5"/>
        <v>20</v>
      </c>
      <c r="G35" s="196">
        <v>20</v>
      </c>
      <c r="H35" s="197">
        <v>0</v>
      </c>
      <c r="I35" s="58">
        <f t="shared" si="6"/>
        <v>21</v>
      </c>
      <c r="J35" s="202">
        <v>21</v>
      </c>
      <c r="K35" s="202">
        <v>0</v>
      </c>
      <c r="L35" s="86">
        <f t="shared" si="7"/>
        <v>1</v>
      </c>
      <c r="M35" s="57">
        <f t="shared" si="8"/>
        <v>1</v>
      </c>
      <c r="N35" s="57">
        <f t="shared" si="8"/>
        <v>0</v>
      </c>
      <c r="O35" s="58">
        <v>15</v>
      </c>
      <c r="P35" s="59">
        <v>77</v>
      </c>
      <c r="Q35" s="57">
        <v>0</v>
      </c>
      <c r="R35" s="57">
        <v>0</v>
      </c>
      <c r="S35" s="62">
        <v>1</v>
      </c>
      <c r="T35" s="60"/>
      <c r="U35" s="365"/>
      <c r="V35" s="368"/>
      <c r="W35" s="30">
        <v>1.1000000000000001</v>
      </c>
    </row>
    <row r="36" spans="1:23" s="23" customFormat="1" ht="23.25">
      <c r="A36" s="54">
        <v>14</v>
      </c>
      <c r="B36" s="55" t="s">
        <v>43</v>
      </c>
      <c r="C36" s="56">
        <v>9</v>
      </c>
      <c r="D36" s="55" t="s">
        <v>109</v>
      </c>
      <c r="E36" s="57">
        <v>61</v>
      </c>
      <c r="F36" s="58">
        <f t="shared" si="5"/>
        <v>0</v>
      </c>
      <c r="G36" s="193">
        <v>0</v>
      </c>
      <c r="H36" s="194">
        <v>0</v>
      </c>
      <c r="I36" s="58">
        <f t="shared" si="6"/>
        <v>0</v>
      </c>
      <c r="J36" s="202">
        <v>0</v>
      </c>
      <c r="K36" s="202">
        <v>0</v>
      </c>
      <c r="L36" s="86">
        <f t="shared" si="7"/>
        <v>0</v>
      </c>
      <c r="M36" s="57">
        <f t="shared" si="8"/>
        <v>0</v>
      </c>
      <c r="N36" s="57">
        <f t="shared" si="8"/>
        <v>0</v>
      </c>
      <c r="O36" s="58">
        <v>71</v>
      </c>
      <c r="P36" s="59">
        <v>151</v>
      </c>
      <c r="Q36" s="58">
        <v>0</v>
      </c>
      <c r="R36" s="58">
        <v>0</v>
      </c>
      <c r="S36" s="62">
        <v>1</v>
      </c>
      <c r="T36" s="60"/>
      <c r="U36" s="365"/>
      <c r="V36" s="368"/>
      <c r="W36" s="30"/>
    </row>
    <row r="37" spans="1:23" s="23" customFormat="1" ht="23.25">
      <c r="A37" s="54">
        <v>15</v>
      </c>
      <c r="B37" s="55" t="s">
        <v>43</v>
      </c>
      <c r="C37" s="56">
        <v>10</v>
      </c>
      <c r="D37" s="55" t="s">
        <v>107</v>
      </c>
      <c r="E37" s="57">
        <v>63</v>
      </c>
      <c r="F37" s="58">
        <f t="shared" si="5"/>
        <v>4</v>
      </c>
      <c r="G37" s="193">
        <v>4</v>
      </c>
      <c r="H37" s="194">
        <v>0</v>
      </c>
      <c r="I37" s="58">
        <f t="shared" si="6"/>
        <v>4</v>
      </c>
      <c r="J37" s="202">
        <v>4</v>
      </c>
      <c r="K37" s="202">
        <v>0</v>
      </c>
      <c r="L37" s="86">
        <f t="shared" si="7"/>
        <v>0</v>
      </c>
      <c r="M37" s="57">
        <f t="shared" si="8"/>
        <v>0</v>
      </c>
      <c r="N37" s="57">
        <f t="shared" si="8"/>
        <v>0</v>
      </c>
      <c r="O37" s="58">
        <v>84</v>
      </c>
      <c r="P37" s="59">
        <v>98</v>
      </c>
      <c r="Q37" s="58">
        <v>0</v>
      </c>
      <c r="R37" s="58">
        <v>0</v>
      </c>
      <c r="S37" s="62">
        <v>1</v>
      </c>
      <c r="T37" s="60"/>
      <c r="U37" s="365"/>
      <c r="V37" s="368"/>
      <c r="W37" s="30"/>
    </row>
    <row r="38" spans="1:23" s="23" customFormat="1" ht="23.25">
      <c r="A38" s="54">
        <v>16</v>
      </c>
      <c r="B38" s="55" t="s">
        <v>43</v>
      </c>
      <c r="C38" s="56">
        <v>11</v>
      </c>
      <c r="D38" s="55" t="s">
        <v>114</v>
      </c>
      <c r="E38" s="57">
        <v>41</v>
      </c>
      <c r="F38" s="58">
        <f t="shared" si="5"/>
        <v>3</v>
      </c>
      <c r="G38" s="193">
        <v>3</v>
      </c>
      <c r="H38" s="194">
        <v>0</v>
      </c>
      <c r="I38" s="58">
        <f t="shared" si="6"/>
        <v>3</v>
      </c>
      <c r="J38" s="202">
        <v>3</v>
      </c>
      <c r="K38" s="202">
        <v>0</v>
      </c>
      <c r="L38" s="86">
        <f t="shared" si="7"/>
        <v>0</v>
      </c>
      <c r="M38" s="57">
        <f t="shared" si="8"/>
        <v>0</v>
      </c>
      <c r="N38" s="57">
        <f t="shared" si="8"/>
        <v>0</v>
      </c>
      <c r="O38" s="58">
        <v>28</v>
      </c>
      <c r="P38" s="59">
        <v>89</v>
      </c>
      <c r="Q38" s="58">
        <v>0</v>
      </c>
      <c r="R38" s="58">
        <v>0</v>
      </c>
      <c r="S38" s="62">
        <v>1</v>
      </c>
      <c r="T38" s="60"/>
      <c r="U38" s="365"/>
      <c r="V38" s="368"/>
      <c r="W38" s="30"/>
    </row>
    <row r="39" spans="1:23" s="23" customFormat="1" ht="23.25">
      <c r="A39" s="54">
        <v>17</v>
      </c>
      <c r="B39" s="55" t="s">
        <v>43</v>
      </c>
      <c r="C39" s="56">
        <v>12</v>
      </c>
      <c r="D39" s="55" t="s">
        <v>124</v>
      </c>
      <c r="E39" s="57">
        <v>38</v>
      </c>
      <c r="F39" s="58">
        <f t="shared" si="5"/>
        <v>5</v>
      </c>
      <c r="G39" s="193">
        <v>5</v>
      </c>
      <c r="H39" s="194">
        <v>0</v>
      </c>
      <c r="I39" s="58">
        <f t="shared" si="6"/>
        <v>5</v>
      </c>
      <c r="J39" s="202">
        <v>5</v>
      </c>
      <c r="K39" s="202">
        <v>0</v>
      </c>
      <c r="L39" s="86">
        <f t="shared" si="7"/>
        <v>0</v>
      </c>
      <c r="M39" s="57">
        <f t="shared" si="8"/>
        <v>0</v>
      </c>
      <c r="N39" s="57">
        <f t="shared" si="8"/>
        <v>0</v>
      </c>
      <c r="O39" s="58">
        <v>5</v>
      </c>
      <c r="P39" s="59">
        <v>51</v>
      </c>
      <c r="Q39" s="57">
        <v>0</v>
      </c>
      <c r="R39" s="57">
        <v>0</v>
      </c>
      <c r="S39" s="62">
        <v>1</v>
      </c>
      <c r="T39" s="57"/>
      <c r="U39" s="365"/>
      <c r="V39" s="368"/>
      <c r="W39" s="30"/>
    </row>
    <row r="40" spans="1:23" s="23" customFormat="1" ht="23.25">
      <c r="A40" s="54">
        <v>18</v>
      </c>
      <c r="B40" s="55" t="s">
        <v>43</v>
      </c>
      <c r="C40" s="56">
        <v>3</v>
      </c>
      <c r="D40" s="55" t="s">
        <v>106</v>
      </c>
      <c r="E40" s="57">
        <v>0</v>
      </c>
      <c r="F40" s="58">
        <f t="shared" si="5"/>
        <v>0</v>
      </c>
      <c r="G40" s="204">
        <v>0</v>
      </c>
      <c r="H40" s="205">
        <v>0</v>
      </c>
      <c r="I40" s="58">
        <f t="shared" si="6"/>
        <v>0</v>
      </c>
      <c r="J40" s="206">
        <v>0</v>
      </c>
      <c r="K40" s="206">
        <v>0</v>
      </c>
      <c r="L40" s="86">
        <f t="shared" si="7"/>
        <v>0</v>
      </c>
      <c r="M40" s="57">
        <f t="shared" si="8"/>
        <v>0</v>
      </c>
      <c r="N40" s="57">
        <f t="shared" si="8"/>
        <v>0</v>
      </c>
      <c r="O40" s="58">
        <v>12</v>
      </c>
      <c r="P40" s="59">
        <v>59</v>
      </c>
      <c r="Q40" s="58">
        <v>0</v>
      </c>
      <c r="R40" s="58">
        <v>0</v>
      </c>
      <c r="S40" s="58">
        <v>2</v>
      </c>
      <c r="T40" s="60"/>
      <c r="U40" s="365"/>
      <c r="V40" s="368"/>
      <c r="W40" s="30"/>
    </row>
    <row r="41" spans="1:23" s="23" customFormat="1" ht="23.25">
      <c r="A41" s="54">
        <v>19</v>
      </c>
      <c r="B41" s="55" t="s">
        <v>43</v>
      </c>
      <c r="C41" s="56">
        <v>1</v>
      </c>
      <c r="D41" s="55" t="s">
        <v>108</v>
      </c>
      <c r="E41" s="57">
        <v>0</v>
      </c>
      <c r="F41" s="58">
        <f t="shared" si="5"/>
        <v>0</v>
      </c>
      <c r="G41" s="204">
        <v>0</v>
      </c>
      <c r="H41" s="205">
        <v>0</v>
      </c>
      <c r="I41" s="58">
        <f t="shared" si="6"/>
        <v>0</v>
      </c>
      <c r="J41" s="206">
        <v>0</v>
      </c>
      <c r="K41" s="206">
        <v>0</v>
      </c>
      <c r="L41" s="86">
        <f t="shared" si="7"/>
        <v>0</v>
      </c>
      <c r="M41" s="57">
        <f t="shared" si="8"/>
        <v>0</v>
      </c>
      <c r="N41" s="57">
        <f t="shared" si="8"/>
        <v>0</v>
      </c>
      <c r="O41" s="58">
        <v>0</v>
      </c>
      <c r="P41" s="59">
        <v>9</v>
      </c>
      <c r="Q41" s="58">
        <v>0</v>
      </c>
      <c r="R41" s="58">
        <v>0</v>
      </c>
      <c r="S41" s="62">
        <v>1</v>
      </c>
      <c r="T41" s="60"/>
      <c r="U41" s="365"/>
      <c r="V41" s="368"/>
      <c r="W41" s="30"/>
    </row>
    <row r="42" spans="1:23" s="23" customFormat="1" ht="23.25">
      <c r="A42" s="54">
        <v>20</v>
      </c>
      <c r="B42" s="55" t="s">
        <v>43</v>
      </c>
      <c r="C42" s="56">
        <v>5</v>
      </c>
      <c r="D42" s="55" t="s">
        <v>110</v>
      </c>
      <c r="E42" s="57">
        <v>0</v>
      </c>
      <c r="F42" s="58">
        <f t="shared" si="5"/>
        <v>0</v>
      </c>
      <c r="G42" s="204">
        <v>0</v>
      </c>
      <c r="H42" s="205">
        <v>0</v>
      </c>
      <c r="I42" s="58">
        <f t="shared" si="6"/>
        <v>0</v>
      </c>
      <c r="J42" s="206">
        <v>0</v>
      </c>
      <c r="K42" s="206">
        <v>0</v>
      </c>
      <c r="L42" s="86">
        <f t="shared" si="7"/>
        <v>0</v>
      </c>
      <c r="M42" s="57">
        <f t="shared" si="8"/>
        <v>0</v>
      </c>
      <c r="N42" s="57">
        <f t="shared" si="8"/>
        <v>0</v>
      </c>
      <c r="O42" s="58">
        <v>0</v>
      </c>
      <c r="P42" s="59">
        <v>0</v>
      </c>
      <c r="Q42" s="58">
        <v>0</v>
      </c>
      <c r="R42" s="58">
        <v>0</v>
      </c>
      <c r="S42" s="62">
        <v>1</v>
      </c>
      <c r="T42" s="60"/>
      <c r="U42" s="365"/>
      <c r="V42" s="368"/>
      <c r="W42" s="30"/>
    </row>
    <row r="43" spans="1:23" s="23" customFormat="1" ht="23.25">
      <c r="A43" s="54">
        <v>21</v>
      </c>
      <c r="B43" s="55" t="s">
        <v>43</v>
      </c>
      <c r="C43" s="56">
        <v>12</v>
      </c>
      <c r="D43" s="55" t="s">
        <v>111</v>
      </c>
      <c r="E43" s="57">
        <v>0</v>
      </c>
      <c r="F43" s="58">
        <f t="shared" si="5"/>
        <v>0</v>
      </c>
      <c r="G43" s="204">
        <v>0</v>
      </c>
      <c r="H43" s="205">
        <v>0</v>
      </c>
      <c r="I43" s="58">
        <f t="shared" si="6"/>
        <v>0</v>
      </c>
      <c r="J43" s="206">
        <v>0</v>
      </c>
      <c r="K43" s="206">
        <v>0</v>
      </c>
      <c r="L43" s="86">
        <f t="shared" si="7"/>
        <v>0</v>
      </c>
      <c r="M43" s="57">
        <f t="shared" si="8"/>
        <v>0</v>
      </c>
      <c r="N43" s="57">
        <f t="shared" si="8"/>
        <v>0</v>
      </c>
      <c r="O43" s="58">
        <v>7</v>
      </c>
      <c r="P43" s="59">
        <v>55</v>
      </c>
      <c r="Q43" s="58">
        <v>0</v>
      </c>
      <c r="R43" s="58">
        <v>0</v>
      </c>
      <c r="S43" s="62">
        <v>1</v>
      </c>
      <c r="T43" s="60"/>
      <c r="U43" s="365"/>
      <c r="V43" s="368"/>
      <c r="W43" s="30"/>
    </row>
    <row r="44" spans="1:23" s="23" customFormat="1" ht="23.25">
      <c r="A44" s="54">
        <v>22</v>
      </c>
      <c r="B44" s="55" t="s">
        <v>43</v>
      </c>
      <c r="C44" s="56">
        <v>6</v>
      </c>
      <c r="D44" s="55" t="s">
        <v>112</v>
      </c>
      <c r="E44" s="57">
        <v>0</v>
      </c>
      <c r="F44" s="58">
        <f t="shared" si="5"/>
        <v>0</v>
      </c>
      <c r="G44" s="204">
        <v>0</v>
      </c>
      <c r="H44" s="205">
        <v>0</v>
      </c>
      <c r="I44" s="58">
        <f t="shared" si="6"/>
        <v>0</v>
      </c>
      <c r="J44" s="206">
        <v>0</v>
      </c>
      <c r="K44" s="206">
        <v>0</v>
      </c>
      <c r="L44" s="86">
        <f t="shared" si="7"/>
        <v>0</v>
      </c>
      <c r="M44" s="57">
        <f t="shared" si="8"/>
        <v>0</v>
      </c>
      <c r="N44" s="57">
        <f t="shared" si="8"/>
        <v>0</v>
      </c>
      <c r="O44" s="58">
        <v>14</v>
      </c>
      <c r="P44" s="59">
        <v>12</v>
      </c>
      <c r="Q44" s="58">
        <v>0</v>
      </c>
      <c r="R44" s="58">
        <v>0</v>
      </c>
      <c r="S44" s="62">
        <v>1</v>
      </c>
      <c r="T44" s="60"/>
      <c r="U44" s="365"/>
      <c r="V44" s="368"/>
      <c r="W44" s="31"/>
    </row>
    <row r="45" spans="1:23" s="23" customFormat="1" ht="23.25">
      <c r="A45" s="54">
        <v>23</v>
      </c>
      <c r="B45" s="55" t="s">
        <v>43</v>
      </c>
      <c r="C45" s="56">
        <v>5</v>
      </c>
      <c r="D45" s="55" t="s">
        <v>116</v>
      </c>
      <c r="E45" s="57">
        <v>0</v>
      </c>
      <c r="F45" s="58">
        <f t="shared" si="5"/>
        <v>0</v>
      </c>
      <c r="G45" s="204">
        <v>0</v>
      </c>
      <c r="H45" s="205">
        <v>0</v>
      </c>
      <c r="I45" s="58">
        <f t="shared" si="6"/>
        <v>0</v>
      </c>
      <c r="J45" s="206">
        <v>0</v>
      </c>
      <c r="K45" s="206">
        <v>0</v>
      </c>
      <c r="L45" s="86">
        <f t="shared" si="7"/>
        <v>0</v>
      </c>
      <c r="M45" s="57">
        <f t="shared" si="8"/>
        <v>0</v>
      </c>
      <c r="N45" s="57">
        <f t="shared" si="8"/>
        <v>0</v>
      </c>
      <c r="O45" s="58">
        <v>0</v>
      </c>
      <c r="P45" s="59">
        <v>0</v>
      </c>
      <c r="Q45" s="58">
        <v>0</v>
      </c>
      <c r="R45" s="58">
        <v>0</v>
      </c>
      <c r="S45" s="62">
        <v>1</v>
      </c>
      <c r="T45" s="60"/>
      <c r="U45" s="365"/>
      <c r="V45" s="368"/>
      <c r="W45" s="30"/>
    </row>
    <row r="46" spans="1:23" s="23" customFormat="1" ht="23.25">
      <c r="A46" s="54">
        <v>24</v>
      </c>
      <c r="B46" s="55" t="s">
        <v>43</v>
      </c>
      <c r="C46" s="56">
        <v>10</v>
      </c>
      <c r="D46" s="55" t="s">
        <v>123</v>
      </c>
      <c r="E46" s="57">
        <v>0</v>
      </c>
      <c r="F46" s="58">
        <f t="shared" si="5"/>
        <v>0</v>
      </c>
      <c r="G46" s="204">
        <v>0</v>
      </c>
      <c r="H46" s="205">
        <v>0</v>
      </c>
      <c r="I46" s="58">
        <f t="shared" si="6"/>
        <v>0</v>
      </c>
      <c r="J46" s="206">
        <v>0</v>
      </c>
      <c r="K46" s="206">
        <v>0</v>
      </c>
      <c r="L46" s="86">
        <f t="shared" si="7"/>
        <v>0</v>
      </c>
      <c r="M46" s="57">
        <f t="shared" si="8"/>
        <v>0</v>
      </c>
      <c r="N46" s="57">
        <f t="shared" si="8"/>
        <v>0</v>
      </c>
      <c r="O46" s="58">
        <v>1</v>
      </c>
      <c r="P46" s="59">
        <v>32</v>
      </c>
      <c r="Q46" s="57">
        <v>0</v>
      </c>
      <c r="R46" s="57">
        <v>0</v>
      </c>
      <c r="S46" s="62">
        <v>1</v>
      </c>
      <c r="T46" s="57"/>
      <c r="U46" s="365"/>
      <c r="V46" s="368"/>
      <c r="W46" s="30"/>
    </row>
    <row r="47" spans="1:23" s="23" customFormat="1" ht="24" thickBot="1">
      <c r="A47" s="54">
        <v>25</v>
      </c>
      <c r="B47" s="55" t="s">
        <v>43</v>
      </c>
      <c r="C47" s="56">
        <v>10</v>
      </c>
      <c r="D47" s="55" t="s">
        <v>126</v>
      </c>
      <c r="E47" s="57">
        <v>0</v>
      </c>
      <c r="F47" s="58">
        <f t="shared" si="5"/>
        <v>0</v>
      </c>
      <c r="G47" s="204">
        <v>0</v>
      </c>
      <c r="H47" s="205">
        <v>0</v>
      </c>
      <c r="I47" s="58">
        <f t="shared" si="6"/>
        <v>0</v>
      </c>
      <c r="J47" s="206">
        <v>0</v>
      </c>
      <c r="K47" s="206">
        <v>0</v>
      </c>
      <c r="L47" s="86">
        <f t="shared" si="7"/>
        <v>0</v>
      </c>
      <c r="M47" s="57">
        <f t="shared" si="8"/>
        <v>0</v>
      </c>
      <c r="N47" s="57">
        <f t="shared" si="8"/>
        <v>0</v>
      </c>
      <c r="O47" s="58">
        <v>22</v>
      </c>
      <c r="P47" s="59">
        <v>0</v>
      </c>
      <c r="Q47" s="57">
        <v>0</v>
      </c>
      <c r="R47" s="57">
        <v>0</v>
      </c>
      <c r="S47" s="62">
        <v>1</v>
      </c>
      <c r="T47" s="57"/>
      <c r="U47" s="366"/>
      <c r="V47" s="369"/>
      <c r="W47" s="30"/>
    </row>
    <row r="48" spans="1:23" s="23" customFormat="1" ht="24" thickBot="1">
      <c r="A48" s="359" t="s">
        <v>1</v>
      </c>
      <c r="B48" s="360"/>
      <c r="C48" s="360"/>
      <c r="D48" s="361"/>
      <c r="E48" s="159">
        <f t="shared" ref="E48:V48" si="9">SUM(E23:E47)</f>
        <v>795</v>
      </c>
      <c r="F48" s="159">
        <f t="shared" si="9"/>
        <v>112</v>
      </c>
      <c r="G48" s="159">
        <v>84</v>
      </c>
      <c r="H48" s="159">
        <v>28</v>
      </c>
      <c r="I48" s="159">
        <f t="shared" si="9"/>
        <v>119</v>
      </c>
      <c r="J48" s="159">
        <f t="shared" si="9"/>
        <v>89</v>
      </c>
      <c r="K48" s="159">
        <f t="shared" si="9"/>
        <v>30</v>
      </c>
      <c r="L48" s="159">
        <f t="shared" si="9"/>
        <v>7</v>
      </c>
      <c r="M48" s="159">
        <f t="shared" si="9"/>
        <v>5</v>
      </c>
      <c r="N48" s="159">
        <f t="shared" si="9"/>
        <v>2</v>
      </c>
      <c r="O48" s="159">
        <f t="shared" si="9"/>
        <v>546</v>
      </c>
      <c r="P48" s="159">
        <f t="shared" si="9"/>
        <v>1451</v>
      </c>
      <c r="Q48" s="159">
        <f t="shared" si="9"/>
        <v>0</v>
      </c>
      <c r="R48" s="159">
        <f t="shared" si="9"/>
        <v>0</v>
      </c>
      <c r="S48" s="159">
        <f t="shared" si="9"/>
        <v>27</v>
      </c>
      <c r="T48" s="159">
        <f t="shared" si="9"/>
        <v>0</v>
      </c>
      <c r="U48" s="159">
        <f t="shared" si="9"/>
        <v>2819</v>
      </c>
      <c r="V48" s="159">
        <f t="shared" si="9"/>
        <v>0</v>
      </c>
      <c r="W48" s="30"/>
    </row>
    <row r="49" spans="1:23" s="23" customFormat="1" ht="15.75" customHeight="1">
      <c r="A49" s="46">
        <v>1</v>
      </c>
      <c r="B49" s="47" t="s">
        <v>44</v>
      </c>
      <c r="C49" s="48">
        <v>1</v>
      </c>
      <c r="D49" s="47" t="s">
        <v>137</v>
      </c>
      <c r="E49" s="49">
        <v>50</v>
      </c>
      <c r="F49" s="50">
        <f t="shared" ref="F49:F69" si="10">G49+H49</f>
        <v>0</v>
      </c>
      <c r="G49" s="208"/>
      <c r="H49" s="209"/>
      <c r="I49" s="50">
        <f t="shared" ref="I49:I69" si="11">J49+K49</f>
        <v>0</v>
      </c>
      <c r="J49" s="206">
        <v>0</v>
      </c>
      <c r="K49" s="206">
        <v>0</v>
      </c>
      <c r="L49" s="49">
        <f t="shared" ref="L49:L69" si="12">N49+M49</f>
        <v>0</v>
      </c>
      <c r="M49" s="49">
        <f t="shared" ref="M49:N69" si="13">J49-G49</f>
        <v>0</v>
      </c>
      <c r="N49" s="49">
        <f t="shared" si="13"/>
        <v>0</v>
      </c>
      <c r="O49" s="50">
        <v>0</v>
      </c>
      <c r="P49" s="51">
        <v>50</v>
      </c>
      <c r="Q49" s="50">
        <v>0</v>
      </c>
      <c r="R49" s="50">
        <v>0</v>
      </c>
      <c r="S49" s="53">
        <v>1</v>
      </c>
      <c r="T49" s="49"/>
      <c r="U49" s="370">
        <v>1616</v>
      </c>
      <c r="V49" s="373"/>
      <c r="W49" s="29">
        <v>25</v>
      </c>
    </row>
    <row r="50" spans="1:23" s="23" customFormat="1" ht="23.25">
      <c r="A50" s="46">
        <v>2</v>
      </c>
      <c r="B50" s="47" t="s">
        <v>44</v>
      </c>
      <c r="C50" s="48">
        <v>2</v>
      </c>
      <c r="D50" s="47" t="s">
        <v>136</v>
      </c>
      <c r="E50" s="49">
        <v>90</v>
      </c>
      <c r="F50" s="50">
        <f t="shared" si="10"/>
        <v>0</v>
      </c>
      <c r="G50" s="204">
        <v>0</v>
      </c>
      <c r="H50" s="205">
        <v>0</v>
      </c>
      <c r="I50" s="50">
        <f t="shared" si="11"/>
        <v>0</v>
      </c>
      <c r="J50" s="206">
        <v>0</v>
      </c>
      <c r="K50" s="206">
        <v>0</v>
      </c>
      <c r="L50" s="49">
        <f t="shared" si="12"/>
        <v>0</v>
      </c>
      <c r="M50" s="49">
        <f t="shared" si="13"/>
        <v>0</v>
      </c>
      <c r="N50" s="49">
        <f t="shared" si="13"/>
        <v>0</v>
      </c>
      <c r="O50" s="50">
        <v>0</v>
      </c>
      <c r="P50" s="51">
        <v>72</v>
      </c>
      <c r="Q50" s="50">
        <v>0</v>
      </c>
      <c r="R50" s="50">
        <v>0</v>
      </c>
      <c r="S50" s="53">
        <v>1</v>
      </c>
      <c r="T50" s="49"/>
      <c r="U50" s="371"/>
      <c r="V50" s="374"/>
      <c r="W50" s="29">
        <v>28</v>
      </c>
    </row>
    <row r="51" spans="1:23" s="23" customFormat="1" ht="23.25">
      <c r="A51" s="46">
        <v>3</v>
      </c>
      <c r="B51" s="47" t="s">
        <v>44</v>
      </c>
      <c r="C51" s="48">
        <v>2</v>
      </c>
      <c r="D51" s="47" t="s">
        <v>148</v>
      </c>
      <c r="E51" s="49">
        <v>91</v>
      </c>
      <c r="F51" s="50">
        <f t="shared" si="10"/>
        <v>0</v>
      </c>
      <c r="G51" s="204">
        <v>0</v>
      </c>
      <c r="H51" s="205">
        <v>0</v>
      </c>
      <c r="I51" s="50">
        <f t="shared" si="11"/>
        <v>0</v>
      </c>
      <c r="J51" s="206">
        <v>0</v>
      </c>
      <c r="K51" s="206">
        <v>0</v>
      </c>
      <c r="L51" s="49">
        <f t="shared" si="12"/>
        <v>0</v>
      </c>
      <c r="M51" s="49">
        <f t="shared" si="13"/>
        <v>0</v>
      </c>
      <c r="N51" s="49">
        <f t="shared" si="13"/>
        <v>0</v>
      </c>
      <c r="O51" s="50">
        <v>0</v>
      </c>
      <c r="P51" s="51">
        <v>0</v>
      </c>
      <c r="Q51" s="50">
        <v>0</v>
      </c>
      <c r="R51" s="50">
        <v>0</v>
      </c>
      <c r="S51" s="53">
        <v>1</v>
      </c>
      <c r="T51" s="49"/>
      <c r="U51" s="371"/>
      <c r="V51" s="374"/>
      <c r="W51" s="28"/>
    </row>
    <row r="52" spans="1:23" s="23" customFormat="1" ht="23.25">
      <c r="A52" s="46">
        <v>4</v>
      </c>
      <c r="B52" s="47" t="s">
        <v>44</v>
      </c>
      <c r="C52" s="48">
        <v>2</v>
      </c>
      <c r="D52" s="47" t="s">
        <v>146</v>
      </c>
      <c r="E52" s="49">
        <v>0</v>
      </c>
      <c r="F52" s="50">
        <f t="shared" si="10"/>
        <v>0</v>
      </c>
      <c r="G52" s="204">
        <v>0</v>
      </c>
      <c r="H52" s="205">
        <v>0</v>
      </c>
      <c r="I52" s="50">
        <f t="shared" si="11"/>
        <v>0</v>
      </c>
      <c r="J52" s="206">
        <v>0</v>
      </c>
      <c r="K52" s="206">
        <v>0</v>
      </c>
      <c r="L52" s="49">
        <f t="shared" si="12"/>
        <v>0</v>
      </c>
      <c r="M52" s="49">
        <f t="shared" si="13"/>
        <v>0</v>
      </c>
      <c r="N52" s="49">
        <f t="shared" si="13"/>
        <v>0</v>
      </c>
      <c r="O52" s="50">
        <v>0</v>
      </c>
      <c r="P52" s="51">
        <v>50</v>
      </c>
      <c r="Q52" s="50">
        <v>0</v>
      </c>
      <c r="R52" s="50">
        <v>0</v>
      </c>
      <c r="S52" s="53">
        <v>1</v>
      </c>
      <c r="T52" s="49"/>
      <c r="U52" s="371"/>
      <c r="V52" s="374"/>
      <c r="W52" s="28"/>
    </row>
    <row r="53" spans="1:23" s="23" customFormat="1" ht="23.25">
      <c r="A53" s="46">
        <v>5</v>
      </c>
      <c r="B53" s="47" t="s">
        <v>44</v>
      </c>
      <c r="C53" s="48">
        <v>3</v>
      </c>
      <c r="D53" s="47" t="s">
        <v>144</v>
      </c>
      <c r="E53" s="49">
        <v>0</v>
      </c>
      <c r="F53" s="50">
        <f t="shared" si="10"/>
        <v>0</v>
      </c>
      <c r="G53" s="204">
        <v>0</v>
      </c>
      <c r="H53" s="205">
        <v>0</v>
      </c>
      <c r="I53" s="50">
        <f t="shared" si="11"/>
        <v>0</v>
      </c>
      <c r="J53" s="206">
        <v>0</v>
      </c>
      <c r="K53" s="206">
        <v>0</v>
      </c>
      <c r="L53" s="49">
        <f t="shared" si="12"/>
        <v>0</v>
      </c>
      <c r="M53" s="49">
        <f t="shared" si="13"/>
        <v>0</v>
      </c>
      <c r="N53" s="49">
        <f t="shared" si="13"/>
        <v>0</v>
      </c>
      <c r="O53" s="50">
        <v>0</v>
      </c>
      <c r="P53" s="51">
        <v>64</v>
      </c>
      <c r="Q53" s="50">
        <v>0</v>
      </c>
      <c r="R53" s="50">
        <v>0</v>
      </c>
      <c r="S53" s="53">
        <v>1</v>
      </c>
      <c r="T53" s="49"/>
      <c r="U53" s="371"/>
      <c r="V53" s="374"/>
      <c r="W53" s="29"/>
    </row>
    <row r="54" spans="1:23" s="23" customFormat="1" ht="23.25">
      <c r="A54" s="46">
        <v>6</v>
      </c>
      <c r="B54" s="47" t="s">
        <v>44</v>
      </c>
      <c r="C54" s="48">
        <v>4</v>
      </c>
      <c r="D54" s="47" t="s">
        <v>138</v>
      </c>
      <c r="E54" s="49">
        <v>65</v>
      </c>
      <c r="F54" s="50">
        <f t="shared" si="10"/>
        <v>0</v>
      </c>
      <c r="G54" s="204">
        <v>0</v>
      </c>
      <c r="H54" s="205">
        <v>0</v>
      </c>
      <c r="I54" s="50">
        <f t="shared" si="11"/>
        <v>0</v>
      </c>
      <c r="J54" s="206">
        <v>0</v>
      </c>
      <c r="K54" s="206">
        <v>0</v>
      </c>
      <c r="L54" s="49">
        <f t="shared" si="12"/>
        <v>0</v>
      </c>
      <c r="M54" s="49">
        <f t="shared" si="13"/>
        <v>0</v>
      </c>
      <c r="N54" s="49">
        <f t="shared" si="13"/>
        <v>0</v>
      </c>
      <c r="O54" s="50">
        <v>7</v>
      </c>
      <c r="P54" s="51">
        <v>58</v>
      </c>
      <c r="Q54" s="50">
        <v>0</v>
      </c>
      <c r="R54" s="50">
        <v>0</v>
      </c>
      <c r="S54" s="53">
        <v>1</v>
      </c>
      <c r="T54" s="49"/>
      <c r="U54" s="371"/>
      <c r="V54" s="374"/>
      <c r="W54" s="28"/>
    </row>
    <row r="55" spans="1:23" s="23" customFormat="1" ht="23.25">
      <c r="A55" s="46">
        <v>7</v>
      </c>
      <c r="B55" s="47" t="s">
        <v>44</v>
      </c>
      <c r="C55" s="48">
        <v>4</v>
      </c>
      <c r="D55" s="47" t="s">
        <v>139</v>
      </c>
      <c r="E55" s="49">
        <v>0</v>
      </c>
      <c r="F55" s="50">
        <f t="shared" si="10"/>
        <v>0</v>
      </c>
      <c r="G55" s="204">
        <v>0</v>
      </c>
      <c r="H55" s="205">
        <v>0</v>
      </c>
      <c r="I55" s="50">
        <f t="shared" si="11"/>
        <v>0</v>
      </c>
      <c r="J55" s="206">
        <v>0</v>
      </c>
      <c r="K55" s="206">
        <v>0</v>
      </c>
      <c r="L55" s="49">
        <f t="shared" si="12"/>
        <v>0</v>
      </c>
      <c r="M55" s="49">
        <f t="shared" si="13"/>
        <v>0</v>
      </c>
      <c r="N55" s="49">
        <f t="shared" si="13"/>
        <v>0</v>
      </c>
      <c r="O55" s="50">
        <v>0</v>
      </c>
      <c r="P55" s="51">
        <v>140</v>
      </c>
      <c r="Q55" s="50">
        <v>0</v>
      </c>
      <c r="R55" s="50">
        <v>0</v>
      </c>
      <c r="S55" s="53">
        <v>1</v>
      </c>
      <c r="T55" s="49"/>
      <c r="U55" s="371"/>
      <c r="V55" s="374"/>
      <c r="W55" s="28"/>
    </row>
    <row r="56" spans="1:23" s="23" customFormat="1" ht="23.25">
      <c r="A56" s="46">
        <v>8</v>
      </c>
      <c r="B56" s="47" t="s">
        <v>44</v>
      </c>
      <c r="C56" s="48">
        <v>4</v>
      </c>
      <c r="D56" s="47" t="s">
        <v>147</v>
      </c>
      <c r="E56" s="49">
        <v>0</v>
      </c>
      <c r="F56" s="50">
        <f t="shared" si="10"/>
        <v>0</v>
      </c>
      <c r="G56" s="193"/>
      <c r="H56" s="194"/>
      <c r="I56" s="50">
        <f t="shared" si="11"/>
        <v>0</v>
      </c>
      <c r="J56" s="206">
        <v>0</v>
      </c>
      <c r="K56" s="206">
        <v>0</v>
      </c>
      <c r="L56" s="49">
        <f t="shared" si="12"/>
        <v>0</v>
      </c>
      <c r="M56" s="49">
        <f t="shared" si="13"/>
        <v>0</v>
      </c>
      <c r="N56" s="49">
        <f t="shared" si="13"/>
        <v>0</v>
      </c>
      <c r="O56" s="50">
        <v>0</v>
      </c>
      <c r="P56" s="51">
        <v>62</v>
      </c>
      <c r="Q56" s="50">
        <v>0</v>
      </c>
      <c r="R56" s="50">
        <v>0</v>
      </c>
      <c r="S56" s="53">
        <v>1</v>
      </c>
      <c r="T56" s="49"/>
      <c r="U56" s="371"/>
      <c r="V56" s="374"/>
      <c r="W56" s="28"/>
    </row>
    <row r="57" spans="1:23" s="23" customFormat="1" ht="23.25">
      <c r="A57" s="46">
        <v>9</v>
      </c>
      <c r="B57" s="47" t="s">
        <v>44</v>
      </c>
      <c r="C57" s="48">
        <v>5</v>
      </c>
      <c r="D57" s="47" t="s">
        <v>149</v>
      </c>
      <c r="E57" s="49">
        <v>78</v>
      </c>
      <c r="F57" s="50">
        <f t="shared" si="10"/>
        <v>0</v>
      </c>
      <c r="G57" s="204"/>
      <c r="H57" s="205"/>
      <c r="I57" s="50">
        <f t="shared" si="11"/>
        <v>0</v>
      </c>
      <c r="J57" s="206">
        <v>0</v>
      </c>
      <c r="K57" s="206">
        <v>0</v>
      </c>
      <c r="L57" s="49">
        <f t="shared" si="12"/>
        <v>0</v>
      </c>
      <c r="M57" s="49">
        <f t="shared" si="13"/>
        <v>0</v>
      </c>
      <c r="N57" s="49">
        <f t="shared" si="13"/>
        <v>0</v>
      </c>
      <c r="O57" s="50">
        <v>0</v>
      </c>
      <c r="P57" s="51">
        <v>78</v>
      </c>
      <c r="Q57" s="50">
        <v>0</v>
      </c>
      <c r="R57" s="50">
        <v>0</v>
      </c>
      <c r="S57" s="53">
        <v>1</v>
      </c>
      <c r="T57" s="49"/>
      <c r="U57" s="371"/>
      <c r="V57" s="374"/>
      <c r="W57" s="28"/>
    </row>
    <row r="58" spans="1:23" s="23" customFormat="1" ht="23.25">
      <c r="A58" s="46">
        <v>10</v>
      </c>
      <c r="B58" s="47" t="s">
        <v>44</v>
      </c>
      <c r="C58" s="48">
        <v>5</v>
      </c>
      <c r="D58" s="47" t="s">
        <v>132</v>
      </c>
      <c r="E58" s="49">
        <v>35</v>
      </c>
      <c r="F58" s="50">
        <f t="shared" si="10"/>
        <v>5</v>
      </c>
      <c r="G58" s="193">
        <v>5</v>
      </c>
      <c r="H58" s="194"/>
      <c r="I58" s="50">
        <f t="shared" si="11"/>
        <v>5</v>
      </c>
      <c r="J58" s="202">
        <v>5</v>
      </c>
      <c r="K58" s="202">
        <v>0</v>
      </c>
      <c r="L58" s="49">
        <f t="shared" si="12"/>
        <v>0</v>
      </c>
      <c r="M58" s="49">
        <f t="shared" si="13"/>
        <v>0</v>
      </c>
      <c r="N58" s="49">
        <f t="shared" si="13"/>
        <v>0</v>
      </c>
      <c r="O58" s="50">
        <v>115</v>
      </c>
      <c r="P58" s="51">
        <v>98</v>
      </c>
      <c r="Q58" s="50">
        <v>0</v>
      </c>
      <c r="R58" s="50">
        <v>0</v>
      </c>
      <c r="S58" s="53">
        <v>1</v>
      </c>
      <c r="T58" s="52"/>
      <c r="U58" s="371"/>
      <c r="V58" s="374"/>
      <c r="W58" s="28"/>
    </row>
    <row r="59" spans="1:23" s="23" customFormat="1" ht="23.25">
      <c r="A59" s="46">
        <v>11</v>
      </c>
      <c r="B59" s="47" t="s">
        <v>44</v>
      </c>
      <c r="C59" s="48">
        <v>5</v>
      </c>
      <c r="D59" s="47" t="s">
        <v>145</v>
      </c>
      <c r="E59" s="49">
        <v>0</v>
      </c>
      <c r="F59" s="50">
        <f t="shared" si="10"/>
        <v>0</v>
      </c>
      <c r="G59" s="193">
        <v>0</v>
      </c>
      <c r="H59" s="194">
        <v>0</v>
      </c>
      <c r="I59" s="50">
        <f t="shared" si="11"/>
        <v>0</v>
      </c>
      <c r="J59" s="206">
        <v>0</v>
      </c>
      <c r="K59" s="206">
        <v>0</v>
      </c>
      <c r="L59" s="49">
        <f t="shared" si="12"/>
        <v>0</v>
      </c>
      <c r="M59" s="49">
        <f t="shared" si="13"/>
        <v>0</v>
      </c>
      <c r="N59" s="49">
        <f t="shared" si="13"/>
        <v>0</v>
      </c>
      <c r="O59" s="50">
        <v>0</v>
      </c>
      <c r="P59" s="51">
        <v>65</v>
      </c>
      <c r="Q59" s="50">
        <v>0</v>
      </c>
      <c r="R59" s="50">
        <v>0</v>
      </c>
      <c r="S59" s="53">
        <v>1</v>
      </c>
      <c r="T59" s="49"/>
      <c r="U59" s="371"/>
      <c r="V59" s="374"/>
      <c r="W59" s="28"/>
    </row>
    <row r="60" spans="1:23" s="23" customFormat="1" ht="23.25">
      <c r="A60" s="46">
        <v>12</v>
      </c>
      <c r="B60" s="47" t="s">
        <v>44</v>
      </c>
      <c r="C60" s="48">
        <v>6</v>
      </c>
      <c r="D60" s="47" t="s">
        <v>143</v>
      </c>
      <c r="E60" s="49">
        <v>0</v>
      </c>
      <c r="F60" s="50">
        <f t="shared" si="10"/>
        <v>0</v>
      </c>
      <c r="G60" s="206">
        <v>0</v>
      </c>
      <c r="H60" s="207">
        <v>0</v>
      </c>
      <c r="I60" s="50">
        <f t="shared" si="11"/>
        <v>0</v>
      </c>
      <c r="J60" s="206">
        <v>0</v>
      </c>
      <c r="K60" s="206">
        <v>0</v>
      </c>
      <c r="L60" s="49">
        <f t="shared" si="12"/>
        <v>0</v>
      </c>
      <c r="M60" s="49">
        <f t="shared" si="13"/>
        <v>0</v>
      </c>
      <c r="N60" s="49">
        <f t="shared" si="13"/>
        <v>0</v>
      </c>
      <c r="O60" s="50">
        <v>0</v>
      </c>
      <c r="P60" s="51">
        <v>78</v>
      </c>
      <c r="Q60" s="50">
        <v>0</v>
      </c>
      <c r="R60" s="50">
        <v>0</v>
      </c>
      <c r="S60" s="53">
        <v>1</v>
      </c>
      <c r="T60" s="49"/>
      <c r="U60" s="371"/>
      <c r="V60" s="374"/>
      <c r="W60" s="28"/>
    </row>
    <row r="61" spans="1:23" s="23" customFormat="1" ht="23.25">
      <c r="A61" s="46">
        <v>13</v>
      </c>
      <c r="B61" s="47" t="s">
        <v>44</v>
      </c>
      <c r="C61" s="48">
        <v>7</v>
      </c>
      <c r="D61" s="47" t="s">
        <v>141</v>
      </c>
      <c r="E61" s="49">
        <v>91</v>
      </c>
      <c r="F61" s="50">
        <f t="shared" si="10"/>
        <v>0</v>
      </c>
      <c r="G61" s="208">
        <v>0</v>
      </c>
      <c r="H61" s="209">
        <v>0</v>
      </c>
      <c r="I61" s="50">
        <f t="shared" si="11"/>
        <v>0</v>
      </c>
      <c r="J61" s="206">
        <v>0</v>
      </c>
      <c r="K61" s="206">
        <v>0</v>
      </c>
      <c r="L61" s="49">
        <f t="shared" si="12"/>
        <v>0</v>
      </c>
      <c r="M61" s="49">
        <f t="shared" si="13"/>
        <v>0</v>
      </c>
      <c r="N61" s="49">
        <f t="shared" si="13"/>
        <v>0</v>
      </c>
      <c r="O61" s="50">
        <v>30</v>
      </c>
      <c r="P61" s="51">
        <v>96</v>
      </c>
      <c r="Q61" s="50">
        <v>0</v>
      </c>
      <c r="R61" s="50">
        <v>0</v>
      </c>
      <c r="S61" s="53">
        <v>1</v>
      </c>
      <c r="T61" s="49"/>
      <c r="U61" s="371"/>
      <c r="V61" s="374"/>
      <c r="W61" s="28"/>
    </row>
    <row r="62" spans="1:23" s="23" customFormat="1" ht="23.25">
      <c r="A62" s="46">
        <v>14</v>
      </c>
      <c r="B62" s="47" t="s">
        <v>44</v>
      </c>
      <c r="C62" s="48">
        <v>8</v>
      </c>
      <c r="D62" s="47" t="s">
        <v>134</v>
      </c>
      <c r="E62" s="49">
        <v>70</v>
      </c>
      <c r="F62" s="50">
        <f t="shared" si="10"/>
        <v>45</v>
      </c>
      <c r="G62" s="204">
        <v>37</v>
      </c>
      <c r="H62" s="205">
        <v>8</v>
      </c>
      <c r="I62" s="50">
        <f t="shared" si="11"/>
        <v>45</v>
      </c>
      <c r="J62" s="202">
        <v>37</v>
      </c>
      <c r="K62" s="202">
        <v>8</v>
      </c>
      <c r="L62" s="49">
        <f t="shared" si="12"/>
        <v>0</v>
      </c>
      <c r="M62" s="49">
        <f t="shared" si="13"/>
        <v>0</v>
      </c>
      <c r="N62" s="49">
        <f t="shared" si="13"/>
        <v>0</v>
      </c>
      <c r="O62" s="50">
        <v>0</v>
      </c>
      <c r="P62" s="51">
        <v>107</v>
      </c>
      <c r="Q62" s="50">
        <v>0</v>
      </c>
      <c r="R62" s="50">
        <v>0</v>
      </c>
      <c r="S62" s="53">
        <v>1</v>
      </c>
      <c r="T62" s="49"/>
      <c r="U62" s="371"/>
      <c r="V62" s="374"/>
      <c r="W62" s="28"/>
    </row>
    <row r="63" spans="1:23" s="23" customFormat="1" ht="23.25">
      <c r="A63" s="46">
        <v>15</v>
      </c>
      <c r="B63" s="47" t="s">
        <v>44</v>
      </c>
      <c r="C63" s="48">
        <v>8</v>
      </c>
      <c r="D63" s="47" t="s">
        <v>135</v>
      </c>
      <c r="E63" s="49">
        <v>40</v>
      </c>
      <c r="F63" s="50">
        <f t="shared" si="10"/>
        <v>0</v>
      </c>
      <c r="G63" s="193">
        <v>0</v>
      </c>
      <c r="H63" s="194">
        <v>0</v>
      </c>
      <c r="I63" s="50">
        <f t="shared" si="11"/>
        <v>0</v>
      </c>
      <c r="J63" s="206">
        <v>0</v>
      </c>
      <c r="K63" s="206">
        <v>0</v>
      </c>
      <c r="L63" s="49">
        <f t="shared" si="12"/>
        <v>0</v>
      </c>
      <c r="M63" s="49">
        <f t="shared" si="13"/>
        <v>0</v>
      </c>
      <c r="N63" s="49">
        <f t="shared" si="13"/>
        <v>0</v>
      </c>
      <c r="O63" s="50">
        <v>30</v>
      </c>
      <c r="P63" s="51">
        <v>31</v>
      </c>
      <c r="Q63" s="50">
        <v>0</v>
      </c>
      <c r="R63" s="50">
        <v>0</v>
      </c>
      <c r="S63" s="53">
        <v>1</v>
      </c>
      <c r="T63" s="49"/>
      <c r="U63" s="371"/>
      <c r="V63" s="374"/>
      <c r="W63" s="28"/>
    </row>
    <row r="64" spans="1:23" s="23" customFormat="1" ht="23.25">
      <c r="A64" s="46">
        <v>16</v>
      </c>
      <c r="B64" s="47" t="s">
        <v>44</v>
      </c>
      <c r="C64" s="48">
        <v>8</v>
      </c>
      <c r="D64" s="47" t="s">
        <v>140</v>
      </c>
      <c r="E64" s="49">
        <v>90</v>
      </c>
      <c r="F64" s="50">
        <f t="shared" si="10"/>
        <v>0</v>
      </c>
      <c r="G64" s="204">
        <v>0</v>
      </c>
      <c r="H64" s="205">
        <v>0</v>
      </c>
      <c r="I64" s="50">
        <f t="shared" si="11"/>
        <v>0</v>
      </c>
      <c r="J64" s="206">
        <v>0</v>
      </c>
      <c r="K64" s="206">
        <v>0</v>
      </c>
      <c r="L64" s="49">
        <f t="shared" si="12"/>
        <v>0</v>
      </c>
      <c r="M64" s="49">
        <f t="shared" si="13"/>
        <v>0</v>
      </c>
      <c r="N64" s="49">
        <f t="shared" si="13"/>
        <v>0</v>
      </c>
      <c r="O64" s="50">
        <v>14</v>
      </c>
      <c r="P64" s="51">
        <v>88</v>
      </c>
      <c r="Q64" s="50">
        <v>0</v>
      </c>
      <c r="R64" s="50">
        <v>0</v>
      </c>
      <c r="S64" s="53">
        <v>1</v>
      </c>
      <c r="T64" s="49"/>
      <c r="U64" s="371"/>
      <c r="V64" s="374"/>
      <c r="W64" s="28"/>
    </row>
    <row r="65" spans="1:23" s="23" customFormat="1" ht="23.25">
      <c r="A65" s="46">
        <v>17</v>
      </c>
      <c r="B65" s="47" t="s">
        <v>44</v>
      </c>
      <c r="C65" s="48">
        <v>8</v>
      </c>
      <c r="D65" s="47" t="s">
        <v>142</v>
      </c>
      <c r="E65" s="49">
        <v>0</v>
      </c>
      <c r="F65" s="50">
        <f t="shared" si="10"/>
        <v>0</v>
      </c>
      <c r="G65" s="204">
        <v>0</v>
      </c>
      <c r="H65" s="205">
        <v>0</v>
      </c>
      <c r="I65" s="50">
        <f t="shared" si="11"/>
        <v>0</v>
      </c>
      <c r="J65" s="206">
        <v>0</v>
      </c>
      <c r="K65" s="206">
        <v>0</v>
      </c>
      <c r="L65" s="49">
        <f t="shared" si="12"/>
        <v>0</v>
      </c>
      <c r="M65" s="49">
        <f t="shared" si="13"/>
        <v>0</v>
      </c>
      <c r="N65" s="49">
        <f t="shared" si="13"/>
        <v>0</v>
      </c>
      <c r="O65" s="50">
        <v>0</v>
      </c>
      <c r="P65" s="51">
        <v>72</v>
      </c>
      <c r="Q65" s="50">
        <v>0</v>
      </c>
      <c r="R65" s="50">
        <v>0</v>
      </c>
      <c r="S65" s="53">
        <v>1</v>
      </c>
      <c r="T65" s="49"/>
      <c r="U65" s="371"/>
      <c r="V65" s="374"/>
      <c r="W65" s="28"/>
    </row>
    <row r="66" spans="1:23" s="23" customFormat="1" ht="23.25">
      <c r="A66" s="46">
        <v>18</v>
      </c>
      <c r="B66" s="47" t="s">
        <v>44</v>
      </c>
      <c r="C66" s="48">
        <v>9</v>
      </c>
      <c r="D66" s="47" t="s">
        <v>133</v>
      </c>
      <c r="E66" s="49">
        <v>85</v>
      </c>
      <c r="F66" s="50">
        <f t="shared" si="10"/>
        <v>0</v>
      </c>
      <c r="G66" s="204">
        <v>0</v>
      </c>
      <c r="H66" s="205">
        <v>0</v>
      </c>
      <c r="I66" s="50">
        <f t="shared" si="11"/>
        <v>0</v>
      </c>
      <c r="J66" s="206">
        <v>0</v>
      </c>
      <c r="K66" s="206">
        <v>0</v>
      </c>
      <c r="L66" s="49">
        <f t="shared" si="12"/>
        <v>0</v>
      </c>
      <c r="M66" s="49">
        <f t="shared" si="13"/>
        <v>0</v>
      </c>
      <c r="N66" s="49">
        <f t="shared" si="13"/>
        <v>0</v>
      </c>
      <c r="O66" s="50">
        <v>14</v>
      </c>
      <c r="P66" s="51">
        <v>98</v>
      </c>
      <c r="Q66" s="50">
        <v>0</v>
      </c>
      <c r="R66" s="50">
        <v>0</v>
      </c>
      <c r="S66" s="53">
        <v>1</v>
      </c>
      <c r="T66" s="52"/>
      <c r="U66" s="371"/>
      <c r="V66" s="374"/>
      <c r="W66" s="28"/>
    </row>
    <row r="67" spans="1:23" s="23" customFormat="1" ht="23.25">
      <c r="A67" s="46">
        <v>19</v>
      </c>
      <c r="B67" s="47" t="s">
        <v>44</v>
      </c>
      <c r="C67" s="48">
        <v>9</v>
      </c>
      <c r="D67" s="47" t="s">
        <v>131</v>
      </c>
      <c r="E67" s="49">
        <v>0</v>
      </c>
      <c r="F67" s="50">
        <f t="shared" si="10"/>
        <v>0</v>
      </c>
      <c r="G67" s="204">
        <v>0</v>
      </c>
      <c r="H67" s="205">
        <v>0</v>
      </c>
      <c r="I67" s="50">
        <f t="shared" si="11"/>
        <v>0</v>
      </c>
      <c r="J67" s="206">
        <v>0</v>
      </c>
      <c r="K67" s="206">
        <v>0</v>
      </c>
      <c r="L67" s="49">
        <f t="shared" si="12"/>
        <v>0</v>
      </c>
      <c r="M67" s="49">
        <f t="shared" si="13"/>
        <v>0</v>
      </c>
      <c r="N67" s="49">
        <f t="shared" si="13"/>
        <v>0</v>
      </c>
      <c r="O67" s="50">
        <v>0</v>
      </c>
      <c r="P67" s="51">
        <v>9</v>
      </c>
      <c r="Q67" s="50">
        <v>0</v>
      </c>
      <c r="R67" s="50">
        <v>0</v>
      </c>
      <c r="S67" s="53">
        <v>1</v>
      </c>
      <c r="T67" s="52"/>
      <c r="U67" s="371"/>
      <c r="V67" s="374"/>
      <c r="W67" s="28"/>
    </row>
    <row r="68" spans="1:23" s="23" customFormat="1" ht="23.25">
      <c r="A68" s="46">
        <v>20</v>
      </c>
      <c r="B68" s="47" t="s">
        <v>44</v>
      </c>
      <c r="C68" s="48">
        <v>9</v>
      </c>
      <c r="D68" s="47" t="s">
        <v>150</v>
      </c>
      <c r="E68" s="49">
        <v>0</v>
      </c>
      <c r="F68" s="50">
        <f t="shared" si="10"/>
        <v>0</v>
      </c>
      <c r="G68" s="204">
        <v>0</v>
      </c>
      <c r="H68" s="205">
        <v>0</v>
      </c>
      <c r="I68" s="50">
        <f t="shared" si="11"/>
        <v>0</v>
      </c>
      <c r="J68" s="206">
        <v>0</v>
      </c>
      <c r="K68" s="206">
        <v>0</v>
      </c>
      <c r="L68" s="49">
        <f t="shared" si="12"/>
        <v>0</v>
      </c>
      <c r="M68" s="49">
        <f t="shared" si="13"/>
        <v>0</v>
      </c>
      <c r="N68" s="49">
        <f t="shared" si="13"/>
        <v>0</v>
      </c>
      <c r="O68" s="50">
        <v>0</v>
      </c>
      <c r="P68" s="51">
        <v>2</v>
      </c>
      <c r="Q68" s="50"/>
      <c r="R68" s="50"/>
      <c r="S68" s="53">
        <v>1</v>
      </c>
      <c r="T68" s="49"/>
      <c r="U68" s="371"/>
      <c r="V68" s="374"/>
      <c r="W68" s="28"/>
    </row>
    <row r="69" spans="1:23" s="23" customFormat="1" ht="24" thickBot="1">
      <c r="A69" s="76">
        <v>21</v>
      </c>
      <c r="B69" s="77" t="s">
        <v>44</v>
      </c>
      <c r="C69" s="78">
        <v>5</v>
      </c>
      <c r="D69" s="77" t="s">
        <v>130</v>
      </c>
      <c r="E69" s="79">
        <v>0</v>
      </c>
      <c r="F69" s="80">
        <f t="shared" si="10"/>
        <v>0</v>
      </c>
      <c r="G69" s="206">
        <v>0</v>
      </c>
      <c r="H69" s="207">
        <v>0</v>
      </c>
      <c r="I69" s="50">
        <f t="shared" si="11"/>
        <v>0</v>
      </c>
      <c r="J69" s="206">
        <v>0</v>
      </c>
      <c r="K69" s="206">
        <v>0</v>
      </c>
      <c r="L69" s="49">
        <f t="shared" si="12"/>
        <v>0</v>
      </c>
      <c r="M69" s="79">
        <f t="shared" si="13"/>
        <v>0</v>
      </c>
      <c r="N69" s="79">
        <f t="shared" si="13"/>
        <v>0</v>
      </c>
      <c r="O69" s="80">
        <v>2</v>
      </c>
      <c r="P69" s="81">
        <v>38</v>
      </c>
      <c r="Q69" s="80">
        <v>0</v>
      </c>
      <c r="R69" s="80">
        <v>0</v>
      </c>
      <c r="S69" s="53">
        <v>1</v>
      </c>
      <c r="T69" s="82">
        <v>0</v>
      </c>
      <c r="U69" s="372"/>
      <c r="V69" s="375"/>
      <c r="W69" s="28"/>
    </row>
    <row r="70" spans="1:23" s="23" customFormat="1" ht="24" thickBot="1">
      <c r="A70" s="348" t="s">
        <v>1</v>
      </c>
      <c r="B70" s="349"/>
      <c r="C70" s="349"/>
      <c r="D70" s="350"/>
      <c r="E70" s="160">
        <f>SUM(E49:E69)</f>
        <v>785</v>
      </c>
      <c r="F70" s="160">
        <f t="shared" ref="F70:W70" si="14">SUM(F49:F69)</f>
        <v>50</v>
      </c>
      <c r="G70" s="160">
        <v>42</v>
      </c>
      <c r="H70" s="160">
        <v>8</v>
      </c>
      <c r="I70" s="160">
        <f t="shared" si="14"/>
        <v>50</v>
      </c>
      <c r="J70" s="160">
        <f t="shared" si="14"/>
        <v>42</v>
      </c>
      <c r="K70" s="160">
        <f t="shared" si="14"/>
        <v>8</v>
      </c>
      <c r="L70" s="160">
        <f t="shared" si="14"/>
        <v>0</v>
      </c>
      <c r="M70" s="160">
        <f t="shared" si="14"/>
        <v>0</v>
      </c>
      <c r="N70" s="160">
        <f t="shared" si="14"/>
        <v>0</v>
      </c>
      <c r="O70" s="160">
        <f t="shared" si="14"/>
        <v>212</v>
      </c>
      <c r="P70" s="160">
        <f t="shared" si="14"/>
        <v>1356</v>
      </c>
      <c r="Q70" s="160">
        <f t="shared" si="14"/>
        <v>0</v>
      </c>
      <c r="R70" s="160">
        <f t="shared" si="14"/>
        <v>0</v>
      </c>
      <c r="S70" s="160">
        <f t="shared" si="14"/>
        <v>21</v>
      </c>
      <c r="T70" s="160">
        <f t="shared" si="14"/>
        <v>0</v>
      </c>
      <c r="U70" s="160">
        <f t="shared" si="14"/>
        <v>1616</v>
      </c>
      <c r="V70" s="160">
        <f t="shared" si="14"/>
        <v>0</v>
      </c>
      <c r="W70" s="160">
        <f t="shared" si="14"/>
        <v>53</v>
      </c>
    </row>
    <row r="71" spans="1:23" s="23" customFormat="1" ht="15.75" customHeight="1">
      <c r="A71" s="138">
        <v>1</v>
      </c>
      <c r="B71" s="139" t="s">
        <v>45</v>
      </c>
      <c r="C71" s="140">
        <v>6</v>
      </c>
      <c r="D71" s="139" t="s">
        <v>151</v>
      </c>
      <c r="E71" s="91">
        <v>0</v>
      </c>
      <c r="F71" s="92">
        <f>G71+H71</f>
        <v>0</v>
      </c>
      <c r="G71" s="208">
        <v>0</v>
      </c>
      <c r="H71" s="209">
        <v>0</v>
      </c>
      <c r="I71" s="92">
        <f>J71+K71</f>
        <v>0</v>
      </c>
      <c r="J71" s="206">
        <v>0</v>
      </c>
      <c r="K71" s="206">
        <v>0</v>
      </c>
      <c r="L71" s="91">
        <f>N71+M71</f>
        <v>0</v>
      </c>
      <c r="M71" s="91">
        <f t="shared" ref="M71:N74" si="15">J71-G71</f>
        <v>0</v>
      </c>
      <c r="N71" s="91">
        <f t="shared" si="15"/>
        <v>0</v>
      </c>
      <c r="O71" s="92">
        <v>3</v>
      </c>
      <c r="P71" s="141">
        <v>34</v>
      </c>
      <c r="Q71" s="92">
        <v>0</v>
      </c>
      <c r="R71" s="92">
        <v>0</v>
      </c>
      <c r="S71" s="142">
        <v>1</v>
      </c>
      <c r="T71" s="143">
        <v>0</v>
      </c>
      <c r="U71" s="400">
        <v>1665</v>
      </c>
      <c r="V71" s="403"/>
      <c r="W71" s="28">
        <v>15</v>
      </c>
    </row>
    <row r="72" spans="1:23" s="23" customFormat="1" ht="23.25">
      <c r="A72" s="67">
        <v>2</v>
      </c>
      <c r="B72" s="68" t="s">
        <v>45</v>
      </c>
      <c r="C72" s="69">
        <v>10</v>
      </c>
      <c r="D72" s="68" t="s">
        <v>152</v>
      </c>
      <c r="E72" s="70">
        <v>0</v>
      </c>
      <c r="F72" s="71">
        <f>G72+H72</f>
        <v>0</v>
      </c>
      <c r="G72" s="204">
        <v>0</v>
      </c>
      <c r="H72" s="205">
        <v>0</v>
      </c>
      <c r="I72" s="71">
        <f>J72+K72</f>
        <v>0</v>
      </c>
      <c r="J72" s="206">
        <v>0</v>
      </c>
      <c r="K72" s="206">
        <v>0</v>
      </c>
      <c r="L72" s="91">
        <f t="shared" ref="L72:L74" si="16">N72+M72</f>
        <v>0</v>
      </c>
      <c r="M72" s="70">
        <f t="shared" si="15"/>
        <v>0</v>
      </c>
      <c r="N72" s="70">
        <f t="shared" si="15"/>
        <v>0</v>
      </c>
      <c r="O72" s="71">
        <v>19</v>
      </c>
      <c r="P72" s="72">
        <v>61</v>
      </c>
      <c r="Q72" s="71">
        <v>0</v>
      </c>
      <c r="R72" s="71">
        <v>0</v>
      </c>
      <c r="S72" s="73">
        <v>1</v>
      </c>
      <c r="T72" s="74"/>
      <c r="U72" s="401"/>
      <c r="V72" s="404"/>
      <c r="W72" s="28">
        <v>16</v>
      </c>
    </row>
    <row r="73" spans="1:23" s="23" customFormat="1" ht="23.25">
      <c r="A73" s="67">
        <v>3</v>
      </c>
      <c r="B73" s="68" t="s">
        <v>45</v>
      </c>
      <c r="C73" s="69">
        <v>2</v>
      </c>
      <c r="D73" s="68" t="s">
        <v>153</v>
      </c>
      <c r="E73" s="70">
        <v>0</v>
      </c>
      <c r="F73" s="71">
        <f>G73+H73</f>
        <v>0</v>
      </c>
      <c r="G73" s="204">
        <v>0</v>
      </c>
      <c r="H73" s="205">
        <v>0</v>
      </c>
      <c r="I73" s="71">
        <f>J73+K73</f>
        <v>0</v>
      </c>
      <c r="J73" s="206">
        <v>0</v>
      </c>
      <c r="K73" s="206">
        <v>0</v>
      </c>
      <c r="L73" s="91">
        <f t="shared" si="16"/>
        <v>0</v>
      </c>
      <c r="M73" s="70">
        <f t="shared" si="15"/>
        <v>0</v>
      </c>
      <c r="N73" s="70">
        <f t="shared" si="15"/>
        <v>0</v>
      </c>
      <c r="O73" s="71">
        <v>6</v>
      </c>
      <c r="P73" s="72">
        <v>107</v>
      </c>
      <c r="Q73" s="71">
        <v>0</v>
      </c>
      <c r="R73" s="71">
        <v>0</v>
      </c>
      <c r="S73" s="73">
        <v>1</v>
      </c>
      <c r="T73" s="74"/>
      <c r="U73" s="401"/>
      <c r="V73" s="404"/>
      <c r="W73" s="28">
        <v>24</v>
      </c>
    </row>
    <row r="74" spans="1:23" s="23" customFormat="1" ht="24" thickBot="1">
      <c r="A74" s="131">
        <v>4</v>
      </c>
      <c r="B74" s="132" t="s">
        <v>45</v>
      </c>
      <c r="C74" s="133">
        <v>4</v>
      </c>
      <c r="D74" s="132" t="s">
        <v>154</v>
      </c>
      <c r="E74" s="93">
        <v>0</v>
      </c>
      <c r="F74" s="94">
        <f>G74+H74</f>
        <v>0</v>
      </c>
      <c r="G74" s="206">
        <v>0</v>
      </c>
      <c r="H74" s="207">
        <v>0</v>
      </c>
      <c r="I74" s="94">
        <f>J74+K74</f>
        <v>0</v>
      </c>
      <c r="J74" s="206">
        <v>0</v>
      </c>
      <c r="K74" s="206">
        <v>0</v>
      </c>
      <c r="L74" s="91">
        <f t="shared" si="16"/>
        <v>0</v>
      </c>
      <c r="M74" s="93">
        <f t="shared" si="15"/>
        <v>0</v>
      </c>
      <c r="N74" s="93">
        <f t="shared" si="15"/>
        <v>0</v>
      </c>
      <c r="O74" s="94">
        <v>4</v>
      </c>
      <c r="P74" s="134">
        <v>52</v>
      </c>
      <c r="Q74" s="94">
        <v>0</v>
      </c>
      <c r="R74" s="94">
        <v>0</v>
      </c>
      <c r="S74" s="135">
        <v>1</v>
      </c>
      <c r="T74" s="136"/>
      <c r="U74" s="402"/>
      <c r="V74" s="405"/>
      <c r="W74" s="28">
        <v>22</v>
      </c>
    </row>
    <row r="75" spans="1:23" s="23" customFormat="1" ht="24" thickBot="1">
      <c r="A75" s="348" t="s">
        <v>1</v>
      </c>
      <c r="B75" s="349"/>
      <c r="C75" s="349"/>
      <c r="D75" s="350"/>
      <c r="E75" s="95">
        <f t="shared" ref="E75:V75" si="17">SUM(E71:E74)</f>
        <v>0</v>
      </c>
      <c r="F75" s="95">
        <f t="shared" si="17"/>
        <v>0</v>
      </c>
      <c r="G75" s="95">
        <v>0</v>
      </c>
      <c r="H75" s="95">
        <v>0</v>
      </c>
      <c r="I75" s="95">
        <f t="shared" si="17"/>
        <v>0</v>
      </c>
      <c r="J75" s="95">
        <f t="shared" si="17"/>
        <v>0</v>
      </c>
      <c r="K75" s="95">
        <f t="shared" si="17"/>
        <v>0</v>
      </c>
      <c r="L75" s="95">
        <f t="shared" si="17"/>
        <v>0</v>
      </c>
      <c r="M75" s="95">
        <f t="shared" si="17"/>
        <v>0</v>
      </c>
      <c r="N75" s="95">
        <f t="shared" si="17"/>
        <v>0</v>
      </c>
      <c r="O75" s="95">
        <f t="shared" si="17"/>
        <v>32</v>
      </c>
      <c r="P75" s="95">
        <f t="shared" si="17"/>
        <v>254</v>
      </c>
      <c r="Q75" s="95">
        <f t="shared" si="17"/>
        <v>0</v>
      </c>
      <c r="R75" s="95">
        <f t="shared" si="17"/>
        <v>0</v>
      </c>
      <c r="S75" s="95">
        <f t="shared" si="17"/>
        <v>4</v>
      </c>
      <c r="T75" s="95">
        <f t="shared" si="17"/>
        <v>0</v>
      </c>
      <c r="U75" s="95">
        <f t="shared" si="17"/>
        <v>1665</v>
      </c>
      <c r="V75" s="95">
        <f t="shared" si="17"/>
        <v>0</v>
      </c>
      <c r="W75" s="28"/>
    </row>
    <row r="76" spans="1:23" s="23" customFormat="1" ht="23.25">
      <c r="A76" s="122">
        <v>1</v>
      </c>
      <c r="B76" s="123" t="s">
        <v>46</v>
      </c>
      <c r="C76" s="124">
        <v>1</v>
      </c>
      <c r="D76" s="123" t="s">
        <v>155</v>
      </c>
      <c r="E76" s="125">
        <v>75</v>
      </c>
      <c r="F76" s="126">
        <f t="shared" ref="F76:F89" si="18">G76+H76</f>
        <v>10</v>
      </c>
      <c r="G76" s="196">
        <v>7</v>
      </c>
      <c r="H76" s="197">
        <v>3</v>
      </c>
      <c r="I76" s="126">
        <f t="shared" ref="I76:I89" si="19">J76+K76</f>
        <v>16</v>
      </c>
      <c r="J76" s="202">
        <v>14</v>
      </c>
      <c r="K76" s="202">
        <v>2</v>
      </c>
      <c r="L76" s="125">
        <f t="shared" ref="L76:L89" si="20">N76+M76</f>
        <v>6</v>
      </c>
      <c r="M76" s="125">
        <f t="shared" ref="M76:N89" si="21">J76-G76</f>
        <v>7</v>
      </c>
      <c r="N76" s="125">
        <f t="shared" si="21"/>
        <v>-1</v>
      </c>
      <c r="O76" s="126">
        <v>18</v>
      </c>
      <c r="P76" s="127">
        <v>123</v>
      </c>
      <c r="Q76" s="126">
        <v>0</v>
      </c>
      <c r="R76" s="126">
        <v>0</v>
      </c>
      <c r="S76" s="137">
        <v>1</v>
      </c>
      <c r="T76" s="128">
        <v>0</v>
      </c>
      <c r="U76" s="388">
        <v>3723</v>
      </c>
      <c r="V76" s="391"/>
      <c r="W76" s="30">
        <v>42.7</v>
      </c>
    </row>
    <row r="77" spans="1:23" s="23" customFormat="1" ht="23.25">
      <c r="A77" s="39">
        <v>2</v>
      </c>
      <c r="B77" s="40" t="s">
        <v>46</v>
      </c>
      <c r="C77" s="41">
        <v>8</v>
      </c>
      <c r="D77" s="40" t="s">
        <v>156</v>
      </c>
      <c r="E77" s="42">
        <v>50</v>
      </c>
      <c r="F77" s="43">
        <f t="shared" si="18"/>
        <v>6</v>
      </c>
      <c r="G77" s="193">
        <v>6</v>
      </c>
      <c r="H77" s="194">
        <v>0</v>
      </c>
      <c r="I77" s="43">
        <f t="shared" si="19"/>
        <v>0</v>
      </c>
      <c r="J77" s="202">
        <v>0</v>
      </c>
      <c r="K77" s="202">
        <v>0</v>
      </c>
      <c r="L77" s="125">
        <f t="shared" si="20"/>
        <v>-6</v>
      </c>
      <c r="M77" s="42">
        <f t="shared" si="21"/>
        <v>-6</v>
      </c>
      <c r="N77" s="42">
        <f t="shared" si="21"/>
        <v>0</v>
      </c>
      <c r="O77" s="43">
        <v>7</v>
      </c>
      <c r="P77" s="44">
        <v>75</v>
      </c>
      <c r="Q77" s="43">
        <v>0</v>
      </c>
      <c r="R77" s="43">
        <v>0</v>
      </c>
      <c r="S77" s="137">
        <v>1</v>
      </c>
      <c r="T77" s="45"/>
      <c r="U77" s="389"/>
      <c r="V77" s="392"/>
      <c r="W77" s="30"/>
    </row>
    <row r="78" spans="1:23" s="23" customFormat="1" ht="23.25">
      <c r="A78" s="39">
        <v>3</v>
      </c>
      <c r="B78" s="40" t="s">
        <v>46</v>
      </c>
      <c r="C78" s="41">
        <v>4</v>
      </c>
      <c r="D78" s="40" t="s">
        <v>157</v>
      </c>
      <c r="E78" s="42">
        <v>53</v>
      </c>
      <c r="F78" s="43">
        <f t="shared" si="18"/>
        <v>0</v>
      </c>
      <c r="G78" s="204">
        <v>0</v>
      </c>
      <c r="H78" s="205">
        <v>0</v>
      </c>
      <c r="I78" s="43">
        <f t="shared" si="19"/>
        <v>0</v>
      </c>
      <c r="J78" s="206">
        <v>0</v>
      </c>
      <c r="K78" s="206">
        <v>0</v>
      </c>
      <c r="L78" s="125">
        <f t="shared" si="20"/>
        <v>0</v>
      </c>
      <c r="M78" s="42">
        <f t="shared" si="21"/>
        <v>0</v>
      </c>
      <c r="N78" s="42">
        <f t="shared" si="21"/>
        <v>0</v>
      </c>
      <c r="O78" s="43">
        <v>28</v>
      </c>
      <c r="P78" s="44">
        <v>121</v>
      </c>
      <c r="Q78" s="43">
        <v>0</v>
      </c>
      <c r="R78" s="43">
        <v>0</v>
      </c>
      <c r="S78" s="137">
        <v>1</v>
      </c>
      <c r="T78" s="45"/>
      <c r="U78" s="389"/>
      <c r="V78" s="392"/>
      <c r="W78" s="30"/>
    </row>
    <row r="79" spans="1:23" s="23" customFormat="1" ht="23.25">
      <c r="A79" s="39">
        <v>4</v>
      </c>
      <c r="B79" s="40" t="s">
        <v>46</v>
      </c>
      <c r="C79" s="41">
        <v>6</v>
      </c>
      <c r="D79" s="40" t="s">
        <v>158</v>
      </c>
      <c r="E79" s="42">
        <v>50</v>
      </c>
      <c r="F79" s="43">
        <f t="shared" si="18"/>
        <v>0</v>
      </c>
      <c r="G79" s="204">
        <v>0</v>
      </c>
      <c r="H79" s="205">
        <v>0</v>
      </c>
      <c r="I79" s="43">
        <f t="shared" si="19"/>
        <v>0</v>
      </c>
      <c r="J79" s="206">
        <v>0</v>
      </c>
      <c r="K79" s="206">
        <v>0</v>
      </c>
      <c r="L79" s="125">
        <f t="shared" si="20"/>
        <v>0</v>
      </c>
      <c r="M79" s="42">
        <f t="shared" si="21"/>
        <v>0</v>
      </c>
      <c r="N79" s="42">
        <f t="shared" si="21"/>
        <v>0</v>
      </c>
      <c r="O79" s="43">
        <v>21</v>
      </c>
      <c r="P79" s="44">
        <v>90</v>
      </c>
      <c r="Q79" s="43">
        <v>0</v>
      </c>
      <c r="R79" s="43">
        <v>0</v>
      </c>
      <c r="S79" s="137">
        <v>1</v>
      </c>
      <c r="T79" s="45"/>
      <c r="U79" s="389"/>
      <c r="V79" s="392"/>
      <c r="W79" s="30"/>
    </row>
    <row r="80" spans="1:23" s="23" customFormat="1" ht="23.25">
      <c r="A80" s="39">
        <v>5</v>
      </c>
      <c r="B80" s="40" t="s">
        <v>46</v>
      </c>
      <c r="C80" s="41">
        <v>2</v>
      </c>
      <c r="D80" s="40" t="s">
        <v>159</v>
      </c>
      <c r="E80" s="42">
        <v>63</v>
      </c>
      <c r="F80" s="43">
        <f t="shared" si="18"/>
        <v>0</v>
      </c>
      <c r="G80" s="204">
        <v>0</v>
      </c>
      <c r="H80" s="205">
        <v>0</v>
      </c>
      <c r="I80" s="43">
        <f t="shared" si="19"/>
        <v>0</v>
      </c>
      <c r="J80" s="206">
        <v>0</v>
      </c>
      <c r="K80" s="206">
        <v>0</v>
      </c>
      <c r="L80" s="125">
        <f t="shared" si="20"/>
        <v>0</v>
      </c>
      <c r="M80" s="42">
        <f t="shared" si="21"/>
        <v>0</v>
      </c>
      <c r="N80" s="42">
        <f t="shared" si="21"/>
        <v>0</v>
      </c>
      <c r="O80" s="43">
        <v>18</v>
      </c>
      <c r="P80" s="44">
        <v>73</v>
      </c>
      <c r="Q80" s="43">
        <v>0</v>
      </c>
      <c r="R80" s="43">
        <v>0</v>
      </c>
      <c r="S80" s="137">
        <v>1</v>
      </c>
      <c r="T80" s="42"/>
      <c r="U80" s="389"/>
      <c r="V80" s="392"/>
      <c r="W80" s="30"/>
    </row>
    <row r="81" spans="1:23" s="23" customFormat="1" ht="23.25">
      <c r="A81" s="39">
        <v>6</v>
      </c>
      <c r="B81" s="40" t="s">
        <v>46</v>
      </c>
      <c r="C81" s="41">
        <v>2</v>
      </c>
      <c r="D81" s="40" t="s">
        <v>161</v>
      </c>
      <c r="E81" s="42">
        <v>50</v>
      </c>
      <c r="F81" s="43">
        <f t="shared" si="18"/>
        <v>0</v>
      </c>
      <c r="G81" s="204">
        <v>0</v>
      </c>
      <c r="H81" s="205">
        <v>0</v>
      </c>
      <c r="I81" s="43">
        <f t="shared" si="19"/>
        <v>0</v>
      </c>
      <c r="J81" s="206">
        <v>0</v>
      </c>
      <c r="K81" s="206">
        <v>0</v>
      </c>
      <c r="L81" s="125">
        <f t="shared" si="20"/>
        <v>0</v>
      </c>
      <c r="M81" s="42">
        <f t="shared" si="21"/>
        <v>0</v>
      </c>
      <c r="N81" s="42">
        <f t="shared" si="21"/>
        <v>0</v>
      </c>
      <c r="O81" s="43">
        <v>0</v>
      </c>
      <c r="P81" s="44">
        <v>0</v>
      </c>
      <c r="Q81" s="43">
        <v>0</v>
      </c>
      <c r="R81" s="43">
        <v>0</v>
      </c>
      <c r="S81" s="137">
        <v>1</v>
      </c>
      <c r="T81" s="42"/>
      <c r="U81" s="389"/>
      <c r="V81" s="392"/>
      <c r="W81" s="31"/>
    </row>
    <row r="82" spans="1:23" s="23" customFormat="1" ht="23.25">
      <c r="A82" s="39">
        <v>7</v>
      </c>
      <c r="B82" s="40" t="s">
        <v>46</v>
      </c>
      <c r="C82" s="41">
        <v>7</v>
      </c>
      <c r="D82" s="40" t="s">
        <v>162</v>
      </c>
      <c r="E82" s="42">
        <v>50</v>
      </c>
      <c r="F82" s="43">
        <f t="shared" si="18"/>
        <v>0</v>
      </c>
      <c r="G82" s="204">
        <v>0</v>
      </c>
      <c r="H82" s="205">
        <v>0</v>
      </c>
      <c r="I82" s="43">
        <f t="shared" si="19"/>
        <v>0</v>
      </c>
      <c r="J82" s="206">
        <v>0</v>
      </c>
      <c r="K82" s="206">
        <v>0</v>
      </c>
      <c r="L82" s="125">
        <f t="shared" si="20"/>
        <v>0</v>
      </c>
      <c r="M82" s="42">
        <f t="shared" si="21"/>
        <v>0</v>
      </c>
      <c r="N82" s="42">
        <f t="shared" si="21"/>
        <v>0</v>
      </c>
      <c r="O82" s="43">
        <v>2</v>
      </c>
      <c r="P82" s="44">
        <v>15</v>
      </c>
      <c r="Q82" s="43">
        <v>0</v>
      </c>
      <c r="R82" s="43">
        <v>0</v>
      </c>
      <c r="S82" s="137">
        <v>1</v>
      </c>
      <c r="T82" s="42"/>
      <c r="U82" s="389"/>
      <c r="V82" s="392"/>
      <c r="W82" s="30"/>
    </row>
    <row r="83" spans="1:23" s="23" customFormat="1" ht="23.25">
      <c r="A83" s="39">
        <v>8</v>
      </c>
      <c r="B83" s="40" t="s">
        <v>46</v>
      </c>
      <c r="C83" s="41">
        <v>9</v>
      </c>
      <c r="D83" s="40" t="s">
        <v>163</v>
      </c>
      <c r="E83" s="42">
        <v>19</v>
      </c>
      <c r="F83" s="43">
        <f t="shared" si="18"/>
        <v>0</v>
      </c>
      <c r="G83" s="204">
        <v>0</v>
      </c>
      <c r="H83" s="205">
        <v>0</v>
      </c>
      <c r="I83" s="43">
        <f t="shared" si="19"/>
        <v>0</v>
      </c>
      <c r="J83" s="206">
        <v>0</v>
      </c>
      <c r="K83" s="206">
        <v>0</v>
      </c>
      <c r="L83" s="125">
        <f t="shared" si="20"/>
        <v>0</v>
      </c>
      <c r="M83" s="42">
        <f t="shared" si="21"/>
        <v>0</v>
      </c>
      <c r="N83" s="42">
        <f t="shared" si="21"/>
        <v>0</v>
      </c>
      <c r="O83" s="43">
        <v>2</v>
      </c>
      <c r="P83" s="44">
        <v>30</v>
      </c>
      <c r="Q83" s="43">
        <v>0</v>
      </c>
      <c r="R83" s="43">
        <v>0</v>
      </c>
      <c r="S83" s="137">
        <v>1</v>
      </c>
      <c r="T83" s="42"/>
      <c r="U83" s="389"/>
      <c r="V83" s="392"/>
      <c r="W83" s="30"/>
    </row>
    <row r="84" spans="1:23" s="23" customFormat="1" ht="23.25">
      <c r="A84" s="39">
        <v>9</v>
      </c>
      <c r="B84" s="40" t="s">
        <v>46</v>
      </c>
      <c r="C84" s="41">
        <v>5</v>
      </c>
      <c r="D84" s="40" t="s">
        <v>164</v>
      </c>
      <c r="E84" s="42">
        <v>50</v>
      </c>
      <c r="F84" s="43">
        <f t="shared" si="18"/>
        <v>0</v>
      </c>
      <c r="G84" s="204">
        <v>0</v>
      </c>
      <c r="H84" s="205">
        <v>0</v>
      </c>
      <c r="I84" s="43">
        <f t="shared" si="19"/>
        <v>0</v>
      </c>
      <c r="J84" s="206">
        <v>0</v>
      </c>
      <c r="K84" s="206">
        <v>0</v>
      </c>
      <c r="L84" s="125">
        <f t="shared" si="20"/>
        <v>0</v>
      </c>
      <c r="M84" s="42">
        <f t="shared" si="21"/>
        <v>0</v>
      </c>
      <c r="N84" s="42">
        <f t="shared" si="21"/>
        <v>0</v>
      </c>
      <c r="O84" s="43">
        <v>0</v>
      </c>
      <c r="P84" s="44">
        <v>44</v>
      </c>
      <c r="Q84" s="43">
        <v>0</v>
      </c>
      <c r="R84" s="43">
        <v>0</v>
      </c>
      <c r="S84" s="137">
        <v>1</v>
      </c>
      <c r="T84" s="42"/>
      <c r="U84" s="389"/>
      <c r="V84" s="392"/>
      <c r="W84" s="30"/>
    </row>
    <row r="85" spans="1:23" s="23" customFormat="1" ht="23.25">
      <c r="A85" s="39">
        <v>10</v>
      </c>
      <c r="B85" s="40" t="s">
        <v>46</v>
      </c>
      <c r="C85" s="41">
        <v>4</v>
      </c>
      <c r="D85" s="40" t="s">
        <v>165</v>
      </c>
      <c r="E85" s="42">
        <v>50</v>
      </c>
      <c r="F85" s="43">
        <f t="shared" si="18"/>
        <v>0</v>
      </c>
      <c r="G85" s="204">
        <v>0</v>
      </c>
      <c r="H85" s="205">
        <v>0</v>
      </c>
      <c r="I85" s="43">
        <f t="shared" si="19"/>
        <v>0</v>
      </c>
      <c r="J85" s="206">
        <v>0</v>
      </c>
      <c r="K85" s="206">
        <v>0</v>
      </c>
      <c r="L85" s="125">
        <f t="shared" si="20"/>
        <v>0</v>
      </c>
      <c r="M85" s="42">
        <f t="shared" si="21"/>
        <v>0</v>
      </c>
      <c r="N85" s="42">
        <f t="shared" si="21"/>
        <v>0</v>
      </c>
      <c r="O85" s="43">
        <v>0</v>
      </c>
      <c r="P85" s="44">
        <v>11</v>
      </c>
      <c r="Q85" s="43">
        <v>0</v>
      </c>
      <c r="R85" s="43">
        <v>0</v>
      </c>
      <c r="S85" s="137">
        <v>1</v>
      </c>
      <c r="T85" s="42"/>
      <c r="U85" s="389"/>
      <c r="V85" s="392"/>
      <c r="W85" s="30"/>
    </row>
    <row r="86" spans="1:23" s="23" customFormat="1" ht="23.25">
      <c r="A86" s="39">
        <v>11</v>
      </c>
      <c r="B86" s="40" t="s">
        <v>46</v>
      </c>
      <c r="C86" s="41">
        <v>1</v>
      </c>
      <c r="D86" s="40" t="s">
        <v>166</v>
      </c>
      <c r="E86" s="42">
        <v>50</v>
      </c>
      <c r="F86" s="43">
        <f t="shared" si="18"/>
        <v>0</v>
      </c>
      <c r="G86" s="204">
        <v>0</v>
      </c>
      <c r="H86" s="205">
        <v>0</v>
      </c>
      <c r="I86" s="43">
        <f t="shared" si="19"/>
        <v>0</v>
      </c>
      <c r="J86" s="206">
        <v>0</v>
      </c>
      <c r="K86" s="206">
        <v>0</v>
      </c>
      <c r="L86" s="125">
        <f t="shared" si="20"/>
        <v>0</v>
      </c>
      <c r="M86" s="42">
        <f t="shared" si="21"/>
        <v>0</v>
      </c>
      <c r="N86" s="42">
        <f t="shared" si="21"/>
        <v>0</v>
      </c>
      <c r="O86" s="43">
        <v>20</v>
      </c>
      <c r="P86" s="44">
        <v>36</v>
      </c>
      <c r="Q86" s="43">
        <v>0</v>
      </c>
      <c r="R86" s="43">
        <v>0</v>
      </c>
      <c r="S86" s="137">
        <v>1</v>
      </c>
      <c r="T86" s="42"/>
      <c r="U86" s="389"/>
      <c r="V86" s="392"/>
      <c r="W86" s="30"/>
    </row>
    <row r="87" spans="1:23" s="23" customFormat="1" ht="23.25">
      <c r="A87" s="39">
        <v>12</v>
      </c>
      <c r="B87" s="40" t="s">
        <v>46</v>
      </c>
      <c r="C87" s="41">
        <v>6</v>
      </c>
      <c r="D87" s="40" t="s">
        <v>167</v>
      </c>
      <c r="E87" s="42">
        <v>50</v>
      </c>
      <c r="F87" s="43">
        <f t="shared" si="18"/>
        <v>0</v>
      </c>
      <c r="G87" s="204">
        <v>0</v>
      </c>
      <c r="H87" s="205">
        <v>0</v>
      </c>
      <c r="I87" s="43">
        <f t="shared" si="19"/>
        <v>0</v>
      </c>
      <c r="J87" s="206">
        <v>0</v>
      </c>
      <c r="K87" s="206">
        <v>0</v>
      </c>
      <c r="L87" s="125">
        <f t="shared" si="20"/>
        <v>0</v>
      </c>
      <c r="M87" s="42">
        <f t="shared" si="21"/>
        <v>0</v>
      </c>
      <c r="N87" s="42">
        <f t="shared" si="21"/>
        <v>0</v>
      </c>
      <c r="O87" s="43">
        <v>1</v>
      </c>
      <c r="P87" s="44">
        <v>26</v>
      </c>
      <c r="Q87" s="43">
        <v>0</v>
      </c>
      <c r="R87" s="43">
        <v>0</v>
      </c>
      <c r="S87" s="137">
        <v>1</v>
      </c>
      <c r="T87" s="42"/>
      <c r="U87" s="389"/>
      <c r="V87" s="392"/>
      <c r="W87" s="30"/>
    </row>
    <row r="88" spans="1:23" s="23" customFormat="1" ht="23.25">
      <c r="A88" s="39">
        <v>13</v>
      </c>
      <c r="B88" s="40" t="s">
        <v>46</v>
      </c>
      <c r="C88" s="41"/>
      <c r="D88" s="40" t="s">
        <v>168</v>
      </c>
      <c r="E88" s="42">
        <v>10</v>
      </c>
      <c r="F88" s="43">
        <f t="shared" si="18"/>
        <v>0</v>
      </c>
      <c r="G88" s="204">
        <v>0</v>
      </c>
      <c r="H88" s="205">
        <v>0</v>
      </c>
      <c r="I88" s="43">
        <f t="shared" si="19"/>
        <v>0</v>
      </c>
      <c r="J88" s="206">
        <v>0</v>
      </c>
      <c r="K88" s="206">
        <v>0</v>
      </c>
      <c r="L88" s="125">
        <f t="shared" si="20"/>
        <v>0</v>
      </c>
      <c r="M88" s="42">
        <f t="shared" si="21"/>
        <v>0</v>
      </c>
      <c r="N88" s="42">
        <f t="shared" si="21"/>
        <v>0</v>
      </c>
      <c r="O88" s="43">
        <v>0</v>
      </c>
      <c r="P88" s="44">
        <v>2</v>
      </c>
      <c r="Q88" s="43">
        <v>0</v>
      </c>
      <c r="R88" s="43">
        <v>0</v>
      </c>
      <c r="S88" s="137">
        <v>1</v>
      </c>
      <c r="T88" s="42"/>
      <c r="U88" s="389"/>
      <c r="V88" s="392"/>
      <c r="W88" s="30"/>
    </row>
    <row r="89" spans="1:23" s="23" customFormat="1" ht="24" thickBot="1">
      <c r="A89" s="109">
        <v>14</v>
      </c>
      <c r="B89" s="110" t="s">
        <v>46</v>
      </c>
      <c r="C89" s="111">
        <v>2</v>
      </c>
      <c r="D89" s="110" t="s">
        <v>160</v>
      </c>
      <c r="E89" s="112">
        <v>0</v>
      </c>
      <c r="F89" s="113">
        <f t="shared" si="18"/>
        <v>0</v>
      </c>
      <c r="G89" s="206">
        <v>0</v>
      </c>
      <c r="H89" s="207">
        <v>0</v>
      </c>
      <c r="I89" s="113">
        <f t="shared" si="19"/>
        <v>0</v>
      </c>
      <c r="J89" s="206">
        <v>0</v>
      </c>
      <c r="K89" s="206">
        <v>0</v>
      </c>
      <c r="L89" s="125">
        <f t="shared" si="20"/>
        <v>0</v>
      </c>
      <c r="M89" s="112">
        <f t="shared" si="21"/>
        <v>0</v>
      </c>
      <c r="N89" s="112">
        <f t="shared" si="21"/>
        <v>0</v>
      </c>
      <c r="O89" s="113">
        <v>0</v>
      </c>
      <c r="P89" s="114">
        <v>0</v>
      </c>
      <c r="Q89" s="113">
        <v>0</v>
      </c>
      <c r="R89" s="113">
        <v>0</v>
      </c>
      <c r="S89" s="137">
        <v>1</v>
      </c>
      <c r="T89" s="112"/>
      <c r="U89" s="390"/>
      <c r="V89" s="393"/>
      <c r="W89" s="30"/>
    </row>
    <row r="90" spans="1:23" s="23" customFormat="1" ht="24" thickBot="1">
      <c r="A90" s="348" t="s">
        <v>1</v>
      </c>
      <c r="B90" s="349"/>
      <c r="C90" s="349"/>
      <c r="D90" s="350"/>
      <c r="E90" s="95">
        <f t="shared" ref="E90:W90" si="22">SUM(E76:E89)</f>
        <v>620</v>
      </c>
      <c r="F90" s="95">
        <f t="shared" si="22"/>
        <v>16</v>
      </c>
      <c r="G90" s="95">
        <v>13</v>
      </c>
      <c r="H90" s="95">
        <v>3</v>
      </c>
      <c r="I90" s="95">
        <f t="shared" si="22"/>
        <v>16</v>
      </c>
      <c r="J90" s="95">
        <f t="shared" si="22"/>
        <v>14</v>
      </c>
      <c r="K90" s="95">
        <f t="shared" si="22"/>
        <v>2</v>
      </c>
      <c r="L90" s="95">
        <f t="shared" si="22"/>
        <v>0</v>
      </c>
      <c r="M90" s="95">
        <f t="shared" si="22"/>
        <v>1</v>
      </c>
      <c r="N90" s="95">
        <f t="shared" si="22"/>
        <v>-1</v>
      </c>
      <c r="O90" s="95">
        <f t="shared" si="22"/>
        <v>117</v>
      </c>
      <c r="P90" s="95">
        <f t="shared" si="22"/>
        <v>646</v>
      </c>
      <c r="Q90" s="95">
        <f t="shared" si="22"/>
        <v>0</v>
      </c>
      <c r="R90" s="95">
        <f t="shared" si="22"/>
        <v>0</v>
      </c>
      <c r="S90" s="95">
        <f t="shared" si="22"/>
        <v>14</v>
      </c>
      <c r="T90" s="95">
        <f t="shared" si="22"/>
        <v>0</v>
      </c>
      <c r="U90" s="95">
        <f t="shared" si="22"/>
        <v>3723</v>
      </c>
      <c r="V90" s="95">
        <f t="shared" si="22"/>
        <v>0</v>
      </c>
      <c r="W90" s="95">
        <f t="shared" si="22"/>
        <v>42.7</v>
      </c>
    </row>
    <row r="91" spans="1:23" s="23" customFormat="1" ht="23.25">
      <c r="A91" s="115">
        <v>1</v>
      </c>
      <c r="B91" s="116" t="s">
        <v>47</v>
      </c>
      <c r="C91" s="117">
        <v>5</v>
      </c>
      <c r="D91" s="116" t="s">
        <v>169</v>
      </c>
      <c r="E91" s="118">
        <v>70</v>
      </c>
      <c r="F91" s="119">
        <f t="shared" ref="F91:F108" si="23">G91+H91</f>
        <v>32</v>
      </c>
      <c r="G91" s="196">
        <v>26</v>
      </c>
      <c r="H91" s="197">
        <v>6</v>
      </c>
      <c r="I91" s="119">
        <f t="shared" ref="I91:I108" si="24">J91+K91</f>
        <v>16</v>
      </c>
      <c r="J91" s="202">
        <v>14</v>
      </c>
      <c r="K91" s="202">
        <v>2</v>
      </c>
      <c r="L91" s="118">
        <f t="shared" ref="L91:L108" si="25">N91+M91</f>
        <v>-16</v>
      </c>
      <c r="M91" s="118">
        <f t="shared" ref="M91:N108" si="26">J91-G91</f>
        <v>-12</v>
      </c>
      <c r="N91" s="118">
        <f t="shared" si="26"/>
        <v>-4</v>
      </c>
      <c r="O91" s="119">
        <v>68</v>
      </c>
      <c r="P91" s="120">
        <v>138</v>
      </c>
      <c r="Q91" s="119">
        <v>0</v>
      </c>
      <c r="R91" s="119">
        <v>0</v>
      </c>
      <c r="S91" s="129">
        <v>1</v>
      </c>
      <c r="T91" s="130">
        <v>0</v>
      </c>
      <c r="U91" s="406">
        <v>2427</v>
      </c>
      <c r="V91" s="397"/>
      <c r="W91" s="32">
        <v>0</v>
      </c>
    </row>
    <row r="92" spans="1:23" s="23" customFormat="1" ht="23.25">
      <c r="A92" s="63">
        <v>2</v>
      </c>
      <c r="B92" s="64" t="s">
        <v>47</v>
      </c>
      <c r="C92" s="65">
        <v>4</v>
      </c>
      <c r="D92" s="64" t="s">
        <v>170</v>
      </c>
      <c r="E92" s="37">
        <v>70</v>
      </c>
      <c r="F92" s="38">
        <f t="shared" si="23"/>
        <v>0</v>
      </c>
      <c r="G92" s="204">
        <v>0</v>
      </c>
      <c r="H92" s="205">
        <v>0</v>
      </c>
      <c r="I92" s="38">
        <f t="shared" si="24"/>
        <v>0</v>
      </c>
      <c r="J92" s="206">
        <v>0</v>
      </c>
      <c r="K92" s="206">
        <v>0</v>
      </c>
      <c r="L92" s="118">
        <f t="shared" si="25"/>
        <v>0</v>
      </c>
      <c r="M92" s="37">
        <f t="shared" si="26"/>
        <v>0</v>
      </c>
      <c r="N92" s="37">
        <f t="shared" si="26"/>
        <v>0</v>
      </c>
      <c r="O92" s="38">
        <v>89</v>
      </c>
      <c r="P92" s="66">
        <v>56</v>
      </c>
      <c r="Q92" s="38">
        <v>0</v>
      </c>
      <c r="R92" s="38">
        <v>0</v>
      </c>
      <c r="S92" s="129">
        <v>1</v>
      </c>
      <c r="T92" s="75"/>
      <c r="U92" s="407"/>
      <c r="V92" s="398"/>
      <c r="W92" s="33"/>
    </row>
    <row r="93" spans="1:23" s="23" customFormat="1" ht="23.25">
      <c r="A93" s="63">
        <v>3</v>
      </c>
      <c r="B93" s="64" t="s">
        <v>47</v>
      </c>
      <c r="C93" s="65">
        <v>4</v>
      </c>
      <c r="D93" s="64" t="s">
        <v>186</v>
      </c>
      <c r="E93" s="37">
        <v>86</v>
      </c>
      <c r="F93" s="38">
        <f t="shared" si="23"/>
        <v>0</v>
      </c>
      <c r="G93" s="193">
        <v>0</v>
      </c>
      <c r="H93" s="194">
        <v>0</v>
      </c>
      <c r="I93" s="38">
        <f t="shared" si="24"/>
        <v>0</v>
      </c>
      <c r="J93" s="206">
        <v>0</v>
      </c>
      <c r="K93" s="206">
        <v>0</v>
      </c>
      <c r="L93" s="118">
        <f t="shared" si="25"/>
        <v>0</v>
      </c>
      <c r="M93" s="37">
        <f t="shared" si="26"/>
        <v>0</v>
      </c>
      <c r="N93" s="37">
        <f t="shared" si="26"/>
        <v>0</v>
      </c>
      <c r="O93" s="38">
        <v>0</v>
      </c>
      <c r="P93" s="66">
        <v>86</v>
      </c>
      <c r="Q93" s="38">
        <v>0</v>
      </c>
      <c r="R93" s="38">
        <v>0</v>
      </c>
      <c r="S93" s="129">
        <v>1</v>
      </c>
      <c r="T93" s="38"/>
      <c r="U93" s="407"/>
      <c r="V93" s="398"/>
      <c r="W93" s="33"/>
    </row>
    <row r="94" spans="1:23" s="23" customFormat="1" ht="23.25">
      <c r="A94" s="63">
        <v>4</v>
      </c>
      <c r="B94" s="64" t="s">
        <v>47</v>
      </c>
      <c r="C94" s="65">
        <v>1</v>
      </c>
      <c r="D94" s="64" t="s">
        <v>171</v>
      </c>
      <c r="E94" s="37">
        <v>83</v>
      </c>
      <c r="F94" s="38">
        <f t="shared" si="23"/>
        <v>0</v>
      </c>
      <c r="G94" s="193">
        <v>0</v>
      </c>
      <c r="H94" s="194">
        <v>0</v>
      </c>
      <c r="I94" s="38">
        <f t="shared" si="24"/>
        <v>0</v>
      </c>
      <c r="J94" s="206">
        <v>0</v>
      </c>
      <c r="K94" s="206">
        <v>0</v>
      </c>
      <c r="L94" s="118">
        <f t="shared" si="25"/>
        <v>0</v>
      </c>
      <c r="M94" s="37">
        <f t="shared" si="26"/>
        <v>0</v>
      </c>
      <c r="N94" s="37">
        <f t="shared" si="26"/>
        <v>0</v>
      </c>
      <c r="O94" s="38">
        <v>40</v>
      </c>
      <c r="P94" s="66">
        <v>139</v>
      </c>
      <c r="Q94" s="37">
        <v>0</v>
      </c>
      <c r="R94" s="38">
        <v>0</v>
      </c>
      <c r="S94" s="129">
        <v>1</v>
      </c>
      <c r="T94" s="75"/>
      <c r="U94" s="407"/>
      <c r="V94" s="398"/>
      <c r="W94" s="33"/>
    </row>
    <row r="95" spans="1:23" s="23" customFormat="1" ht="23.25">
      <c r="A95" s="63">
        <v>5</v>
      </c>
      <c r="B95" s="64" t="s">
        <v>47</v>
      </c>
      <c r="C95" s="65"/>
      <c r="D95" s="64" t="s">
        <v>182</v>
      </c>
      <c r="E95" s="37">
        <v>38</v>
      </c>
      <c r="F95" s="38">
        <f t="shared" si="23"/>
        <v>0</v>
      </c>
      <c r="G95" s="204">
        <v>0</v>
      </c>
      <c r="H95" s="205">
        <v>0</v>
      </c>
      <c r="I95" s="38">
        <f t="shared" si="24"/>
        <v>0</v>
      </c>
      <c r="J95" s="206">
        <v>0</v>
      </c>
      <c r="K95" s="206">
        <v>0</v>
      </c>
      <c r="L95" s="118">
        <f t="shared" si="25"/>
        <v>0</v>
      </c>
      <c r="M95" s="37">
        <f t="shared" si="26"/>
        <v>0</v>
      </c>
      <c r="N95" s="37">
        <f t="shared" si="26"/>
        <v>0</v>
      </c>
      <c r="O95" s="38">
        <v>15</v>
      </c>
      <c r="P95" s="66">
        <v>24</v>
      </c>
      <c r="Q95" s="38">
        <v>0</v>
      </c>
      <c r="R95" s="38">
        <v>0</v>
      </c>
      <c r="S95" s="129">
        <v>1</v>
      </c>
      <c r="T95" s="38"/>
      <c r="U95" s="407"/>
      <c r="V95" s="398"/>
      <c r="W95" s="32"/>
    </row>
    <row r="96" spans="1:23" s="23" customFormat="1" ht="23.25">
      <c r="A96" s="63">
        <v>6</v>
      </c>
      <c r="B96" s="64" t="s">
        <v>47</v>
      </c>
      <c r="C96" s="65">
        <v>2</v>
      </c>
      <c r="D96" s="64" t="s">
        <v>172</v>
      </c>
      <c r="E96" s="37">
        <v>95</v>
      </c>
      <c r="F96" s="38">
        <f t="shared" si="23"/>
        <v>0</v>
      </c>
      <c r="G96" s="193">
        <v>0</v>
      </c>
      <c r="H96" s="194">
        <v>0</v>
      </c>
      <c r="I96" s="38">
        <f t="shared" si="24"/>
        <v>0</v>
      </c>
      <c r="J96" s="206">
        <v>0</v>
      </c>
      <c r="K96" s="206">
        <v>0</v>
      </c>
      <c r="L96" s="118">
        <f t="shared" si="25"/>
        <v>0</v>
      </c>
      <c r="M96" s="37">
        <f t="shared" si="26"/>
        <v>0</v>
      </c>
      <c r="N96" s="37">
        <f t="shared" si="26"/>
        <v>0</v>
      </c>
      <c r="O96" s="38">
        <v>29</v>
      </c>
      <c r="P96" s="66">
        <v>173</v>
      </c>
      <c r="Q96" s="38">
        <v>0</v>
      </c>
      <c r="R96" s="38">
        <v>0</v>
      </c>
      <c r="S96" s="129">
        <v>1</v>
      </c>
      <c r="T96" s="75"/>
      <c r="U96" s="407"/>
      <c r="V96" s="398"/>
      <c r="W96" s="34"/>
    </row>
    <row r="97" spans="1:23" s="23" customFormat="1" ht="23.25">
      <c r="A97" s="63">
        <v>7</v>
      </c>
      <c r="B97" s="64" t="s">
        <v>47</v>
      </c>
      <c r="C97" s="65">
        <v>6</v>
      </c>
      <c r="D97" s="64" t="s">
        <v>180</v>
      </c>
      <c r="E97" s="37">
        <v>24</v>
      </c>
      <c r="F97" s="38">
        <f t="shared" si="23"/>
        <v>0</v>
      </c>
      <c r="G97" s="204">
        <v>0</v>
      </c>
      <c r="H97" s="205">
        <v>0</v>
      </c>
      <c r="I97" s="38">
        <f t="shared" si="24"/>
        <v>0</v>
      </c>
      <c r="J97" s="206">
        <v>0</v>
      </c>
      <c r="K97" s="206">
        <v>0</v>
      </c>
      <c r="L97" s="118">
        <f t="shared" si="25"/>
        <v>0</v>
      </c>
      <c r="M97" s="37">
        <f t="shared" si="26"/>
        <v>0</v>
      </c>
      <c r="N97" s="37">
        <f t="shared" si="26"/>
        <v>0</v>
      </c>
      <c r="O97" s="38">
        <v>6</v>
      </c>
      <c r="P97" s="66">
        <v>36</v>
      </c>
      <c r="Q97" s="38">
        <v>0</v>
      </c>
      <c r="R97" s="38">
        <v>0</v>
      </c>
      <c r="S97" s="129">
        <v>1</v>
      </c>
      <c r="T97" s="38"/>
      <c r="U97" s="407"/>
      <c r="V97" s="398"/>
      <c r="W97" s="34"/>
    </row>
    <row r="98" spans="1:23" s="23" customFormat="1" ht="23.25">
      <c r="A98" s="63">
        <v>8</v>
      </c>
      <c r="B98" s="64" t="s">
        <v>47</v>
      </c>
      <c r="C98" s="65">
        <v>3</v>
      </c>
      <c r="D98" s="64" t="s">
        <v>183</v>
      </c>
      <c r="E98" s="37">
        <v>0</v>
      </c>
      <c r="F98" s="38">
        <f t="shared" si="23"/>
        <v>0</v>
      </c>
      <c r="G98" s="204">
        <v>0</v>
      </c>
      <c r="H98" s="205">
        <v>0</v>
      </c>
      <c r="I98" s="38">
        <f t="shared" si="24"/>
        <v>0</v>
      </c>
      <c r="J98" s="206">
        <v>0</v>
      </c>
      <c r="K98" s="206">
        <v>0</v>
      </c>
      <c r="L98" s="118">
        <f t="shared" si="25"/>
        <v>0</v>
      </c>
      <c r="M98" s="37">
        <f t="shared" si="26"/>
        <v>0</v>
      </c>
      <c r="N98" s="37">
        <f t="shared" si="26"/>
        <v>0</v>
      </c>
      <c r="O98" s="38">
        <v>5</v>
      </c>
      <c r="P98" s="66">
        <v>31</v>
      </c>
      <c r="Q98" s="38">
        <v>0</v>
      </c>
      <c r="R98" s="38">
        <v>0</v>
      </c>
      <c r="S98" s="129">
        <v>1</v>
      </c>
      <c r="T98" s="38"/>
      <c r="U98" s="407"/>
      <c r="V98" s="398"/>
      <c r="W98" s="34"/>
    </row>
    <row r="99" spans="1:23" s="23" customFormat="1" ht="23.25">
      <c r="A99" s="63">
        <v>9</v>
      </c>
      <c r="B99" s="64" t="s">
        <v>47</v>
      </c>
      <c r="C99" s="65">
        <v>5</v>
      </c>
      <c r="D99" s="64" t="s">
        <v>184</v>
      </c>
      <c r="E99" s="37">
        <v>21</v>
      </c>
      <c r="F99" s="38">
        <f t="shared" si="23"/>
        <v>0</v>
      </c>
      <c r="G99" s="204">
        <v>0</v>
      </c>
      <c r="H99" s="205">
        <v>0</v>
      </c>
      <c r="I99" s="38">
        <f t="shared" si="24"/>
        <v>0</v>
      </c>
      <c r="J99" s="206">
        <v>0</v>
      </c>
      <c r="K99" s="206">
        <v>0</v>
      </c>
      <c r="L99" s="118">
        <f t="shared" si="25"/>
        <v>0</v>
      </c>
      <c r="M99" s="37">
        <f t="shared" si="26"/>
        <v>0</v>
      </c>
      <c r="N99" s="37">
        <f t="shared" si="26"/>
        <v>0</v>
      </c>
      <c r="O99" s="38">
        <v>0</v>
      </c>
      <c r="P99" s="66">
        <v>5</v>
      </c>
      <c r="Q99" s="38">
        <v>0</v>
      </c>
      <c r="R99" s="38">
        <v>0</v>
      </c>
      <c r="S99" s="129">
        <v>1</v>
      </c>
      <c r="T99" s="38"/>
      <c r="U99" s="407"/>
      <c r="V99" s="398"/>
      <c r="W99" s="34"/>
    </row>
    <row r="100" spans="1:23" s="23" customFormat="1" ht="23.25">
      <c r="A100" s="63">
        <v>10</v>
      </c>
      <c r="B100" s="64" t="s">
        <v>47</v>
      </c>
      <c r="C100" s="65">
        <v>5</v>
      </c>
      <c r="D100" s="64" t="s">
        <v>173</v>
      </c>
      <c r="E100" s="37">
        <v>0</v>
      </c>
      <c r="F100" s="38">
        <f t="shared" si="23"/>
        <v>0</v>
      </c>
      <c r="G100" s="204">
        <v>0</v>
      </c>
      <c r="H100" s="205">
        <v>0</v>
      </c>
      <c r="I100" s="38">
        <f t="shared" si="24"/>
        <v>0</v>
      </c>
      <c r="J100" s="206">
        <v>0</v>
      </c>
      <c r="K100" s="206">
        <v>0</v>
      </c>
      <c r="L100" s="118">
        <f t="shared" si="25"/>
        <v>0</v>
      </c>
      <c r="M100" s="37">
        <f t="shared" si="26"/>
        <v>0</v>
      </c>
      <c r="N100" s="37">
        <f t="shared" si="26"/>
        <v>0</v>
      </c>
      <c r="O100" s="38">
        <v>36</v>
      </c>
      <c r="P100" s="66">
        <v>114</v>
      </c>
      <c r="Q100" s="38">
        <v>0</v>
      </c>
      <c r="R100" s="38">
        <v>0</v>
      </c>
      <c r="S100" s="129">
        <v>1</v>
      </c>
      <c r="T100" s="75"/>
      <c r="U100" s="407"/>
      <c r="V100" s="398"/>
      <c r="W100" s="34"/>
    </row>
    <row r="101" spans="1:23" s="23" customFormat="1" ht="23.25">
      <c r="A101" s="63">
        <v>11</v>
      </c>
      <c r="B101" s="64" t="s">
        <v>47</v>
      </c>
      <c r="C101" s="65">
        <v>6</v>
      </c>
      <c r="D101" s="64" t="s">
        <v>174</v>
      </c>
      <c r="E101" s="37">
        <v>76</v>
      </c>
      <c r="F101" s="38">
        <f t="shared" si="23"/>
        <v>0</v>
      </c>
      <c r="G101" s="193">
        <v>0</v>
      </c>
      <c r="H101" s="194">
        <v>0</v>
      </c>
      <c r="I101" s="38">
        <f t="shared" si="24"/>
        <v>0</v>
      </c>
      <c r="J101" s="206">
        <v>0</v>
      </c>
      <c r="K101" s="206">
        <v>0</v>
      </c>
      <c r="L101" s="118">
        <f t="shared" si="25"/>
        <v>0</v>
      </c>
      <c r="M101" s="37">
        <f t="shared" si="26"/>
        <v>0</v>
      </c>
      <c r="N101" s="37">
        <f t="shared" si="26"/>
        <v>0</v>
      </c>
      <c r="O101" s="38">
        <v>25</v>
      </c>
      <c r="P101" s="66">
        <v>153</v>
      </c>
      <c r="Q101" s="38">
        <v>0</v>
      </c>
      <c r="R101" s="38">
        <v>0</v>
      </c>
      <c r="S101" s="129">
        <v>1</v>
      </c>
      <c r="T101" s="75"/>
      <c r="U101" s="407"/>
      <c r="V101" s="398"/>
      <c r="W101" s="34"/>
    </row>
    <row r="102" spans="1:23" s="23" customFormat="1" ht="23.25">
      <c r="A102" s="63">
        <v>12</v>
      </c>
      <c r="B102" s="64" t="s">
        <v>47</v>
      </c>
      <c r="C102" s="65">
        <v>7</v>
      </c>
      <c r="D102" s="64" t="s">
        <v>179</v>
      </c>
      <c r="E102" s="37">
        <v>0</v>
      </c>
      <c r="F102" s="38">
        <f t="shared" si="23"/>
        <v>0</v>
      </c>
      <c r="G102" s="206">
        <v>0</v>
      </c>
      <c r="H102" s="207">
        <v>0</v>
      </c>
      <c r="I102" s="38">
        <f t="shared" si="24"/>
        <v>0</v>
      </c>
      <c r="J102" s="206">
        <v>0</v>
      </c>
      <c r="K102" s="206">
        <v>0</v>
      </c>
      <c r="L102" s="118">
        <f t="shared" si="25"/>
        <v>0</v>
      </c>
      <c r="M102" s="37">
        <f t="shared" si="26"/>
        <v>0</v>
      </c>
      <c r="N102" s="37">
        <f t="shared" si="26"/>
        <v>0</v>
      </c>
      <c r="O102" s="38">
        <v>1</v>
      </c>
      <c r="P102" s="66">
        <v>24</v>
      </c>
      <c r="Q102" s="38">
        <v>0</v>
      </c>
      <c r="R102" s="38">
        <v>0</v>
      </c>
      <c r="S102" s="129">
        <v>1</v>
      </c>
      <c r="T102" s="38"/>
      <c r="U102" s="407"/>
      <c r="V102" s="398"/>
      <c r="W102" s="34"/>
    </row>
    <row r="103" spans="1:23" s="23" customFormat="1" ht="23.25">
      <c r="A103" s="63">
        <v>13</v>
      </c>
      <c r="B103" s="64" t="s">
        <v>47</v>
      </c>
      <c r="C103" s="65">
        <v>7</v>
      </c>
      <c r="D103" s="64" t="s">
        <v>181</v>
      </c>
      <c r="E103" s="37">
        <v>30</v>
      </c>
      <c r="F103" s="38">
        <f t="shared" si="23"/>
        <v>0</v>
      </c>
      <c r="G103" s="208">
        <v>0</v>
      </c>
      <c r="H103" s="209">
        <v>0</v>
      </c>
      <c r="I103" s="38">
        <f t="shared" si="24"/>
        <v>0</v>
      </c>
      <c r="J103" s="206">
        <v>0</v>
      </c>
      <c r="K103" s="206">
        <v>0</v>
      </c>
      <c r="L103" s="118">
        <f t="shared" si="25"/>
        <v>0</v>
      </c>
      <c r="M103" s="37">
        <f t="shared" si="26"/>
        <v>0</v>
      </c>
      <c r="N103" s="37">
        <f t="shared" si="26"/>
        <v>0</v>
      </c>
      <c r="O103" s="38">
        <v>26</v>
      </c>
      <c r="P103" s="66">
        <v>28</v>
      </c>
      <c r="Q103" s="38">
        <v>0</v>
      </c>
      <c r="R103" s="38">
        <v>0</v>
      </c>
      <c r="S103" s="129">
        <v>1</v>
      </c>
      <c r="T103" s="38"/>
      <c r="U103" s="407"/>
      <c r="V103" s="398"/>
      <c r="W103" s="34"/>
    </row>
    <row r="104" spans="1:23" s="23" customFormat="1" ht="23.25">
      <c r="A104" s="63">
        <v>14</v>
      </c>
      <c r="B104" s="64" t="s">
        <v>47</v>
      </c>
      <c r="C104" s="65">
        <v>8</v>
      </c>
      <c r="D104" s="64" t="s">
        <v>177</v>
      </c>
      <c r="E104" s="37">
        <v>30</v>
      </c>
      <c r="F104" s="38">
        <f t="shared" si="23"/>
        <v>0</v>
      </c>
      <c r="G104" s="204">
        <v>0</v>
      </c>
      <c r="H104" s="205">
        <v>0</v>
      </c>
      <c r="I104" s="38">
        <f t="shared" si="24"/>
        <v>0</v>
      </c>
      <c r="J104" s="206">
        <v>0</v>
      </c>
      <c r="K104" s="206">
        <v>0</v>
      </c>
      <c r="L104" s="118">
        <f t="shared" si="25"/>
        <v>0</v>
      </c>
      <c r="M104" s="37">
        <f t="shared" si="26"/>
        <v>0</v>
      </c>
      <c r="N104" s="37">
        <f t="shared" si="26"/>
        <v>0</v>
      </c>
      <c r="O104" s="38">
        <v>19</v>
      </c>
      <c r="P104" s="66">
        <v>44</v>
      </c>
      <c r="Q104" s="38">
        <v>0</v>
      </c>
      <c r="R104" s="38">
        <v>0</v>
      </c>
      <c r="S104" s="129">
        <v>1</v>
      </c>
      <c r="T104" s="75"/>
      <c r="U104" s="407"/>
      <c r="V104" s="398"/>
      <c r="W104" s="34"/>
    </row>
    <row r="105" spans="1:23" s="23" customFormat="1" ht="23.25">
      <c r="A105" s="63">
        <v>15</v>
      </c>
      <c r="B105" s="64" t="s">
        <v>47</v>
      </c>
      <c r="C105" s="65">
        <v>9</v>
      </c>
      <c r="D105" s="64" t="s">
        <v>185</v>
      </c>
      <c r="E105" s="37">
        <v>0</v>
      </c>
      <c r="F105" s="38">
        <f t="shared" si="23"/>
        <v>0</v>
      </c>
      <c r="G105" s="204">
        <v>0</v>
      </c>
      <c r="H105" s="205">
        <v>0</v>
      </c>
      <c r="I105" s="38">
        <f t="shared" si="24"/>
        <v>0</v>
      </c>
      <c r="J105" s="206">
        <v>0</v>
      </c>
      <c r="K105" s="206">
        <v>0</v>
      </c>
      <c r="L105" s="118">
        <f t="shared" si="25"/>
        <v>0</v>
      </c>
      <c r="M105" s="37">
        <f t="shared" si="26"/>
        <v>0</v>
      </c>
      <c r="N105" s="37">
        <f t="shared" si="26"/>
        <v>0</v>
      </c>
      <c r="O105" s="38">
        <v>0</v>
      </c>
      <c r="P105" s="66">
        <v>19</v>
      </c>
      <c r="Q105" s="38">
        <v>0</v>
      </c>
      <c r="R105" s="38">
        <v>0</v>
      </c>
      <c r="S105" s="129">
        <v>1</v>
      </c>
      <c r="T105" s="38"/>
      <c r="U105" s="407"/>
      <c r="V105" s="398"/>
      <c r="W105" s="34"/>
    </row>
    <row r="106" spans="1:23" s="23" customFormat="1" ht="23.25">
      <c r="A106" s="63">
        <v>16</v>
      </c>
      <c r="B106" s="64" t="s">
        <v>47</v>
      </c>
      <c r="C106" s="65">
        <v>9</v>
      </c>
      <c r="D106" s="64" t="s">
        <v>175</v>
      </c>
      <c r="E106" s="37">
        <v>57</v>
      </c>
      <c r="F106" s="38">
        <f t="shared" si="23"/>
        <v>0</v>
      </c>
      <c r="G106" s="204">
        <v>0</v>
      </c>
      <c r="H106" s="205">
        <v>0</v>
      </c>
      <c r="I106" s="38">
        <f t="shared" si="24"/>
        <v>0</v>
      </c>
      <c r="J106" s="206">
        <v>0</v>
      </c>
      <c r="K106" s="206">
        <v>0</v>
      </c>
      <c r="L106" s="118">
        <f t="shared" si="25"/>
        <v>0</v>
      </c>
      <c r="M106" s="37">
        <f t="shared" si="26"/>
        <v>0</v>
      </c>
      <c r="N106" s="37">
        <f t="shared" si="26"/>
        <v>0</v>
      </c>
      <c r="O106" s="38">
        <v>13</v>
      </c>
      <c r="P106" s="66">
        <v>118</v>
      </c>
      <c r="Q106" s="38">
        <v>0</v>
      </c>
      <c r="R106" s="38">
        <v>0</v>
      </c>
      <c r="S106" s="129">
        <v>1</v>
      </c>
      <c r="T106" s="75"/>
      <c r="U106" s="407"/>
      <c r="V106" s="398"/>
      <c r="W106" s="34"/>
    </row>
    <row r="107" spans="1:23" s="23" customFormat="1" ht="23.25">
      <c r="A107" s="63">
        <v>17</v>
      </c>
      <c r="B107" s="64" t="s">
        <v>47</v>
      </c>
      <c r="C107" s="65">
        <v>10</v>
      </c>
      <c r="D107" s="64" t="s">
        <v>178</v>
      </c>
      <c r="E107" s="37">
        <v>55</v>
      </c>
      <c r="F107" s="38">
        <f t="shared" si="23"/>
        <v>0</v>
      </c>
      <c r="G107" s="193">
        <v>0</v>
      </c>
      <c r="H107" s="194">
        <v>0</v>
      </c>
      <c r="I107" s="38">
        <f t="shared" si="24"/>
        <v>0</v>
      </c>
      <c r="J107" s="206">
        <v>0</v>
      </c>
      <c r="K107" s="206">
        <v>0</v>
      </c>
      <c r="L107" s="118">
        <f t="shared" si="25"/>
        <v>0</v>
      </c>
      <c r="M107" s="37">
        <f t="shared" si="26"/>
        <v>0</v>
      </c>
      <c r="N107" s="37">
        <f t="shared" si="26"/>
        <v>0</v>
      </c>
      <c r="O107" s="38">
        <v>1</v>
      </c>
      <c r="P107" s="66">
        <v>67</v>
      </c>
      <c r="Q107" s="38">
        <v>0</v>
      </c>
      <c r="R107" s="38">
        <v>0</v>
      </c>
      <c r="S107" s="129">
        <v>1</v>
      </c>
      <c r="T107" s="38"/>
      <c r="U107" s="407"/>
      <c r="V107" s="398"/>
      <c r="W107" s="34"/>
    </row>
    <row r="108" spans="1:23" s="23" customFormat="1" ht="24" thickBot="1">
      <c r="A108" s="103">
        <v>18</v>
      </c>
      <c r="B108" s="104" t="s">
        <v>47</v>
      </c>
      <c r="C108" s="105">
        <v>10</v>
      </c>
      <c r="D108" s="104" t="s">
        <v>176</v>
      </c>
      <c r="E108" s="106">
        <v>85</v>
      </c>
      <c r="F108" s="107">
        <f t="shared" si="23"/>
        <v>0</v>
      </c>
      <c r="G108" s="206">
        <v>0</v>
      </c>
      <c r="H108" s="207">
        <v>0</v>
      </c>
      <c r="I108" s="107">
        <f t="shared" si="24"/>
        <v>0</v>
      </c>
      <c r="J108" s="206">
        <v>0</v>
      </c>
      <c r="K108" s="206">
        <v>0</v>
      </c>
      <c r="L108" s="118">
        <f t="shared" si="25"/>
        <v>0</v>
      </c>
      <c r="M108" s="106">
        <f t="shared" si="26"/>
        <v>0</v>
      </c>
      <c r="N108" s="106">
        <f t="shared" si="26"/>
        <v>0</v>
      </c>
      <c r="O108" s="107">
        <v>33</v>
      </c>
      <c r="P108" s="108">
        <v>127</v>
      </c>
      <c r="Q108" s="107">
        <v>0</v>
      </c>
      <c r="R108" s="107">
        <v>0</v>
      </c>
      <c r="S108" s="129">
        <v>1</v>
      </c>
      <c r="T108" s="121"/>
      <c r="U108" s="408"/>
      <c r="V108" s="399"/>
      <c r="W108" s="34"/>
    </row>
    <row r="109" spans="1:23" s="23" customFormat="1" ht="24" thickBot="1">
      <c r="A109" s="348" t="s">
        <v>1</v>
      </c>
      <c r="B109" s="349"/>
      <c r="C109" s="349"/>
      <c r="D109" s="350"/>
      <c r="E109" s="160">
        <f>SUM(E91:E108)</f>
        <v>820</v>
      </c>
      <c r="F109" s="160">
        <f t="shared" ref="F109:V109" si="27">SUM(F91:F108)</f>
        <v>32</v>
      </c>
      <c r="G109" s="160">
        <v>26</v>
      </c>
      <c r="H109" s="160">
        <v>6</v>
      </c>
      <c r="I109" s="160">
        <f t="shared" si="27"/>
        <v>16</v>
      </c>
      <c r="J109" s="160">
        <f t="shared" si="27"/>
        <v>14</v>
      </c>
      <c r="K109" s="160">
        <f t="shared" si="27"/>
        <v>2</v>
      </c>
      <c r="L109" s="160">
        <f t="shared" si="27"/>
        <v>-16</v>
      </c>
      <c r="M109" s="160">
        <f t="shared" si="27"/>
        <v>-12</v>
      </c>
      <c r="N109" s="160">
        <f t="shared" si="27"/>
        <v>-4</v>
      </c>
      <c r="O109" s="160">
        <f t="shared" si="27"/>
        <v>406</v>
      </c>
      <c r="P109" s="160">
        <f t="shared" si="27"/>
        <v>1382</v>
      </c>
      <c r="Q109" s="160">
        <f t="shared" si="27"/>
        <v>0</v>
      </c>
      <c r="R109" s="160">
        <f t="shared" si="27"/>
        <v>0</v>
      </c>
      <c r="S109" s="160">
        <f t="shared" si="27"/>
        <v>18</v>
      </c>
      <c r="T109" s="160">
        <f t="shared" si="27"/>
        <v>0</v>
      </c>
      <c r="U109" s="160">
        <f t="shared" si="27"/>
        <v>2427</v>
      </c>
      <c r="V109" s="160">
        <f t="shared" si="27"/>
        <v>0</v>
      </c>
      <c r="W109" s="34"/>
    </row>
    <row r="110" spans="1:23" s="23" customFormat="1" ht="15.75" customHeight="1">
      <c r="A110" s="122">
        <v>1</v>
      </c>
      <c r="B110" s="123" t="s">
        <v>48</v>
      </c>
      <c r="C110" s="124">
        <v>6</v>
      </c>
      <c r="D110" s="123" t="s">
        <v>187</v>
      </c>
      <c r="E110" s="125">
        <v>0</v>
      </c>
      <c r="F110" s="126">
        <f t="shared" ref="F110:F123" si="28">G110+H110</f>
        <v>0</v>
      </c>
      <c r="G110" s="208"/>
      <c r="H110" s="208"/>
      <c r="I110" s="126">
        <f t="shared" ref="I110" si="29">J110+K110</f>
        <v>0</v>
      </c>
      <c r="J110" s="206">
        <v>0</v>
      </c>
      <c r="K110" s="206">
        <v>0</v>
      </c>
      <c r="L110" s="125">
        <f t="shared" ref="L110:L123" si="30">N110+M110</f>
        <v>0</v>
      </c>
      <c r="M110" s="125">
        <f t="shared" ref="M110:N110" si="31">J110-G110</f>
        <v>0</v>
      </c>
      <c r="N110" s="125">
        <f t="shared" si="31"/>
        <v>0</v>
      </c>
      <c r="O110" s="126">
        <v>4</v>
      </c>
      <c r="P110" s="127">
        <v>5</v>
      </c>
      <c r="Q110" s="126">
        <v>0</v>
      </c>
      <c r="R110" s="126">
        <v>0</v>
      </c>
      <c r="S110" s="126">
        <v>1</v>
      </c>
      <c r="T110" s="128">
        <v>0</v>
      </c>
      <c r="U110" s="388">
        <v>2647</v>
      </c>
      <c r="V110" s="391"/>
      <c r="W110" s="29">
        <v>12</v>
      </c>
    </row>
    <row r="111" spans="1:23" s="23" customFormat="1" ht="23.25">
      <c r="A111" s="39">
        <v>2</v>
      </c>
      <c r="B111" s="40" t="s">
        <v>48</v>
      </c>
      <c r="C111" s="41">
        <v>1</v>
      </c>
      <c r="D111" s="40" t="s">
        <v>190</v>
      </c>
      <c r="E111" s="42">
        <v>70</v>
      </c>
      <c r="F111" s="126">
        <f t="shared" si="28"/>
        <v>0</v>
      </c>
      <c r="G111" s="193">
        <v>0</v>
      </c>
      <c r="H111" s="193">
        <v>0</v>
      </c>
      <c r="I111" s="126">
        <f t="shared" ref="I111:I123" si="32">J111+K111</f>
        <v>0</v>
      </c>
      <c r="J111" s="202">
        <v>0</v>
      </c>
      <c r="K111" s="202">
        <v>0</v>
      </c>
      <c r="L111" s="125">
        <f t="shared" si="30"/>
        <v>0</v>
      </c>
      <c r="M111" s="42">
        <f t="shared" ref="M111:M123" si="33">J111-G111</f>
        <v>0</v>
      </c>
      <c r="N111" s="42">
        <f t="shared" ref="N111:N123" si="34">K111-H111</f>
        <v>0</v>
      </c>
      <c r="O111" s="43">
        <v>16</v>
      </c>
      <c r="P111" s="44">
        <v>88</v>
      </c>
      <c r="Q111" s="43">
        <v>0</v>
      </c>
      <c r="R111" s="43">
        <v>0</v>
      </c>
      <c r="S111" s="126">
        <v>1</v>
      </c>
      <c r="T111" s="45"/>
      <c r="U111" s="389"/>
      <c r="V111" s="392"/>
      <c r="W111" s="28">
        <v>19</v>
      </c>
    </row>
    <row r="112" spans="1:23" s="23" customFormat="1" ht="23.25">
      <c r="A112" s="39">
        <v>3</v>
      </c>
      <c r="B112" s="40" t="s">
        <v>48</v>
      </c>
      <c r="C112" s="41">
        <v>2</v>
      </c>
      <c r="D112" s="40" t="s">
        <v>191</v>
      </c>
      <c r="E112" s="42">
        <v>70</v>
      </c>
      <c r="F112" s="126">
        <f t="shared" si="28"/>
        <v>0</v>
      </c>
      <c r="G112" s="193">
        <v>0</v>
      </c>
      <c r="H112" s="193">
        <v>0</v>
      </c>
      <c r="I112" s="126">
        <f t="shared" si="32"/>
        <v>0</v>
      </c>
      <c r="J112" s="202">
        <v>0</v>
      </c>
      <c r="K112" s="202">
        <v>0</v>
      </c>
      <c r="L112" s="125">
        <f t="shared" si="30"/>
        <v>0</v>
      </c>
      <c r="M112" s="42">
        <f t="shared" si="33"/>
        <v>0</v>
      </c>
      <c r="N112" s="42">
        <f t="shared" si="34"/>
        <v>0</v>
      </c>
      <c r="O112" s="43">
        <v>18</v>
      </c>
      <c r="P112" s="44">
        <v>114</v>
      </c>
      <c r="Q112" s="43">
        <v>0</v>
      </c>
      <c r="R112" s="43">
        <v>0</v>
      </c>
      <c r="S112" s="126">
        <v>1</v>
      </c>
      <c r="T112" s="45"/>
      <c r="U112" s="389"/>
      <c r="V112" s="392"/>
      <c r="W112" s="28"/>
    </row>
    <row r="113" spans="1:23" s="23" customFormat="1" ht="23.25">
      <c r="A113" s="39">
        <v>4</v>
      </c>
      <c r="B113" s="40" t="s">
        <v>48</v>
      </c>
      <c r="C113" s="41">
        <v>3</v>
      </c>
      <c r="D113" s="40" t="s">
        <v>192</v>
      </c>
      <c r="E113" s="42">
        <v>100</v>
      </c>
      <c r="F113" s="126">
        <f t="shared" si="28"/>
        <v>0</v>
      </c>
      <c r="G113" s="193">
        <v>0</v>
      </c>
      <c r="H113" s="193">
        <v>0</v>
      </c>
      <c r="I113" s="126">
        <f t="shared" si="32"/>
        <v>0</v>
      </c>
      <c r="J113" s="202">
        <v>0</v>
      </c>
      <c r="K113" s="202">
        <v>0</v>
      </c>
      <c r="L113" s="125">
        <f t="shared" si="30"/>
        <v>0</v>
      </c>
      <c r="M113" s="42">
        <f t="shared" si="33"/>
        <v>0</v>
      </c>
      <c r="N113" s="42">
        <f t="shared" si="34"/>
        <v>0</v>
      </c>
      <c r="O113" s="43">
        <v>24</v>
      </c>
      <c r="P113" s="44">
        <v>123</v>
      </c>
      <c r="Q113" s="43">
        <v>0</v>
      </c>
      <c r="R113" s="43">
        <v>0</v>
      </c>
      <c r="S113" s="126">
        <v>1</v>
      </c>
      <c r="T113" s="45"/>
      <c r="U113" s="389"/>
      <c r="V113" s="392"/>
      <c r="W113" s="28"/>
    </row>
    <row r="114" spans="1:23" s="23" customFormat="1" ht="23.25">
      <c r="A114" s="39">
        <v>5</v>
      </c>
      <c r="B114" s="40" t="s">
        <v>48</v>
      </c>
      <c r="C114" s="41">
        <v>4</v>
      </c>
      <c r="D114" s="40" t="s">
        <v>188</v>
      </c>
      <c r="E114" s="42">
        <v>125</v>
      </c>
      <c r="F114" s="126">
        <f t="shared" si="28"/>
        <v>22</v>
      </c>
      <c r="G114" s="193">
        <v>14</v>
      </c>
      <c r="H114" s="193">
        <v>8</v>
      </c>
      <c r="I114" s="126">
        <f t="shared" si="32"/>
        <v>26</v>
      </c>
      <c r="J114" s="202">
        <v>18</v>
      </c>
      <c r="K114" s="202">
        <v>8</v>
      </c>
      <c r="L114" s="125">
        <f t="shared" si="30"/>
        <v>4</v>
      </c>
      <c r="M114" s="42">
        <f t="shared" si="33"/>
        <v>4</v>
      </c>
      <c r="N114" s="42">
        <f t="shared" si="34"/>
        <v>0</v>
      </c>
      <c r="O114" s="43">
        <v>30</v>
      </c>
      <c r="P114" s="44">
        <v>220</v>
      </c>
      <c r="Q114" s="43">
        <v>0</v>
      </c>
      <c r="R114" s="43">
        <v>0</v>
      </c>
      <c r="S114" s="126">
        <v>1</v>
      </c>
      <c r="T114" s="45"/>
      <c r="U114" s="389"/>
      <c r="V114" s="392"/>
      <c r="W114" s="28"/>
    </row>
    <row r="115" spans="1:23" s="23" customFormat="1" ht="23.25">
      <c r="A115" s="39">
        <v>6</v>
      </c>
      <c r="B115" s="40" t="s">
        <v>48</v>
      </c>
      <c r="C115" s="41">
        <v>5</v>
      </c>
      <c r="D115" s="40" t="s">
        <v>193</v>
      </c>
      <c r="E115" s="42">
        <v>147</v>
      </c>
      <c r="F115" s="126">
        <f t="shared" si="28"/>
        <v>0</v>
      </c>
      <c r="G115" s="193"/>
      <c r="H115" s="193"/>
      <c r="I115" s="126">
        <f t="shared" si="32"/>
        <v>0</v>
      </c>
      <c r="J115" s="202">
        <v>0</v>
      </c>
      <c r="K115" s="202">
        <v>0</v>
      </c>
      <c r="L115" s="125">
        <f t="shared" si="30"/>
        <v>0</v>
      </c>
      <c r="M115" s="42">
        <f t="shared" si="33"/>
        <v>0</v>
      </c>
      <c r="N115" s="42">
        <f t="shared" si="34"/>
        <v>0</v>
      </c>
      <c r="O115" s="43">
        <v>40</v>
      </c>
      <c r="P115" s="44">
        <v>138</v>
      </c>
      <c r="Q115" s="43">
        <v>0</v>
      </c>
      <c r="R115" s="43">
        <v>0</v>
      </c>
      <c r="S115" s="126">
        <v>1</v>
      </c>
      <c r="T115" s="45"/>
      <c r="U115" s="389"/>
      <c r="V115" s="392"/>
      <c r="W115" s="28"/>
    </row>
    <row r="116" spans="1:23" s="23" customFormat="1" ht="23.25">
      <c r="A116" s="39">
        <v>7</v>
      </c>
      <c r="B116" s="40" t="s">
        <v>48</v>
      </c>
      <c r="C116" s="41">
        <v>6</v>
      </c>
      <c r="D116" s="40" t="s">
        <v>189</v>
      </c>
      <c r="E116" s="42">
        <v>90</v>
      </c>
      <c r="F116" s="126">
        <f t="shared" si="28"/>
        <v>18</v>
      </c>
      <c r="G116" s="193">
        <v>15</v>
      </c>
      <c r="H116" s="193">
        <v>3</v>
      </c>
      <c r="I116" s="126">
        <f t="shared" si="32"/>
        <v>27</v>
      </c>
      <c r="J116" s="202">
        <v>21</v>
      </c>
      <c r="K116" s="202">
        <v>6</v>
      </c>
      <c r="L116" s="125">
        <f t="shared" si="30"/>
        <v>9</v>
      </c>
      <c r="M116" s="42">
        <f t="shared" si="33"/>
        <v>6</v>
      </c>
      <c r="N116" s="42">
        <f t="shared" si="34"/>
        <v>3</v>
      </c>
      <c r="O116" s="43">
        <v>49</v>
      </c>
      <c r="P116" s="44">
        <v>177</v>
      </c>
      <c r="Q116" s="43">
        <v>0</v>
      </c>
      <c r="R116" s="43">
        <v>0</v>
      </c>
      <c r="S116" s="126">
        <v>1</v>
      </c>
      <c r="T116" s="45"/>
      <c r="U116" s="389"/>
      <c r="V116" s="392"/>
      <c r="W116" s="28"/>
    </row>
    <row r="117" spans="1:23" s="23" customFormat="1" ht="23.25">
      <c r="A117" s="39">
        <v>8</v>
      </c>
      <c r="B117" s="40" t="s">
        <v>48</v>
      </c>
      <c r="C117" s="41">
        <v>7</v>
      </c>
      <c r="D117" s="40" t="s">
        <v>195</v>
      </c>
      <c r="E117" s="42">
        <v>57</v>
      </c>
      <c r="F117" s="126">
        <f t="shared" si="28"/>
        <v>11</v>
      </c>
      <c r="G117" s="193">
        <v>11</v>
      </c>
      <c r="H117" s="193">
        <v>0</v>
      </c>
      <c r="I117" s="126">
        <f t="shared" si="32"/>
        <v>12</v>
      </c>
      <c r="J117" s="202">
        <v>12</v>
      </c>
      <c r="K117" s="202">
        <v>0</v>
      </c>
      <c r="L117" s="125">
        <f t="shared" si="30"/>
        <v>1</v>
      </c>
      <c r="M117" s="42">
        <f t="shared" si="33"/>
        <v>1</v>
      </c>
      <c r="N117" s="42">
        <f t="shared" si="34"/>
        <v>0</v>
      </c>
      <c r="O117" s="43">
        <v>18</v>
      </c>
      <c r="P117" s="44">
        <v>116</v>
      </c>
      <c r="Q117" s="43">
        <v>0</v>
      </c>
      <c r="R117" s="43">
        <v>0</v>
      </c>
      <c r="S117" s="126">
        <v>1</v>
      </c>
      <c r="T117" s="45"/>
      <c r="U117" s="389"/>
      <c r="V117" s="392"/>
      <c r="W117" s="28"/>
    </row>
    <row r="118" spans="1:23" s="23" customFormat="1" ht="23.25">
      <c r="A118" s="39">
        <v>9</v>
      </c>
      <c r="B118" s="40" t="s">
        <v>48</v>
      </c>
      <c r="C118" s="41">
        <v>8</v>
      </c>
      <c r="D118" s="40" t="s">
        <v>194</v>
      </c>
      <c r="E118" s="42">
        <v>53</v>
      </c>
      <c r="F118" s="126">
        <f t="shared" si="28"/>
        <v>0</v>
      </c>
      <c r="G118" s="193">
        <v>0</v>
      </c>
      <c r="H118" s="193">
        <v>0</v>
      </c>
      <c r="I118" s="126">
        <f t="shared" si="32"/>
        <v>0</v>
      </c>
      <c r="J118" s="202">
        <v>0</v>
      </c>
      <c r="K118" s="202">
        <v>0</v>
      </c>
      <c r="L118" s="125">
        <f t="shared" si="30"/>
        <v>0</v>
      </c>
      <c r="M118" s="42">
        <f t="shared" si="33"/>
        <v>0</v>
      </c>
      <c r="N118" s="42">
        <f t="shared" si="34"/>
        <v>0</v>
      </c>
      <c r="O118" s="43">
        <v>8</v>
      </c>
      <c r="P118" s="44">
        <v>126</v>
      </c>
      <c r="Q118" s="43">
        <v>0</v>
      </c>
      <c r="R118" s="43">
        <v>0</v>
      </c>
      <c r="S118" s="126">
        <v>1</v>
      </c>
      <c r="T118" s="45"/>
      <c r="U118" s="389"/>
      <c r="V118" s="392"/>
      <c r="W118" s="28"/>
    </row>
    <row r="119" spans="1:23" s="23" customFormat="1" ht="23.25">
      <c r="A119" s="39">
        <v>10</v>
      </c>
      <c r="B119" s="40" t="s">
        <v>48</v>
      </c>
      <c r="C119" s="41">
        <v>9</v>
      </c>
      <c r="D119" s="40" t="s">
        <v>196</v>
      </c>
      <c r="E119" s="42">
        <v>93</v>
      </c>
      <c r="F119" s="126">
        <f t="shared" si="28"/>
        <v>0</v>
      </c>
      <c r="G119" s="193"/>
      <c r="H119" s="193">
        <v>0</v>
      </c>
      <c r="I119" s="126">
        <f t="shared" si="32"/>
        <v>0</v>
      </c>
      <c r="J119" s="202">
        <v>0</v>
      </c>
      <c r="K119" s="202">
        <v>0</v>
      </c>
      <c r="L119" s="125">
        <f t="shared" si="30"/>
        <v>0</v>
      </c>
      <c r="M119" s="42">
        <f t="shared" si="33"/>
        <v>0</v>
      </c>
      <c r="N119" s="42">
        <f t="shared" si="34"/>
        <v>0</v>
      </c>
      <c r="O119" s="43">
        <v>23</v>
      </c>
      <c r="P119" s="44">
        <v>126</v>
      </c>
      <c r="Q119" s="43">
        <v>0</v>
      </c>
      <c r="R119" s="43">
        <v>0</v>
      </c>
      <c r="S119" s="126">
        <v>1</v>
      </c>
      <c r="T119" s="45"/>
      <c r="U119" s="389"/>
      <c r="V119" s="392"/>
      <c r="W119" s="28"/>
    </row>
    <row r="120" spans="1:23" s="23" customFormat="1" ht="23.25">
      <c r="A120" s="39">
        <v>11</v>
      </c>
      <c r="B120" s="40" t="s">
        <v>48</v>
      </c>
      <c r="C120" s="41">
        <v>5</v>
      </c>
      <c r="D120" s="40" t="s">
        <v>197</v>
      </c>
      <c r="E120" s="42">
        <v>0</v>
      </c>
      <c r="F120" s="126">
        <f t="shared" si="28"/>
        <v>0</v>
      </c>
      <c r="G120" s="204">
        <v>0</v>
      </c>
      <c r="H120" s="204">
        <v>0</v>
      </c>
      <c r="I120" s="126">
        <f t="shared" si="32"/>
        <v>0</v>
      </c>
      <c r="J120" s="206">
        <v>0</v>
      </c>
      <c r="K120" s="206">
        <v>0</v>
      </c>
      <c r="L120" s="125">
        <f t="shared" si="30"/>
        <v>0</v>
      </c>
      <c r="M120" s="42">
        <f t="shared" si="33"/>
        <v>0</v>
      </c>
      <c r="N120" s="42">
        <f t="shared" si="34"/>
        <v>0</v>
      </c>
      <c r="O120" s="43">
        <v>1</v>
      </c>
      <c r="P120" s="44">
        <v>46</v>
      </c>
      <c r="Q120" s="43">
        <v>0</v>
      </c>
      <c r="R120" s="43">
        <v>0</v>
      </c>
      <c r="S120" s="126">
        <v>1</v>
      </c>
      <c r="T120" s="42"/>
      <c r="U120" s="389"/>
      <c r="V120" s="392"/>
      <c r="W120" s="28"/>
    </row>
    <row r="121" spans="1:23" s="23" customFormat="1" ht="23.25">
      <c r="A121" s="39">
        <v>12</v>
      </c>
      <c r="B121" s="40" t="s">
        <v>48</v>
      </c>
      <c r="C121" s="41">
        <v>5</v>
      </c>
      <c r="D121" s="40" t="s">
        <v>199</v>
      </c>
      <c r="E121" s="42">
        <v>0</v>
      </c>
      <c r="F121" s="126">
        <f t="shared" si="28"/>
        <v>0</v>
      </c>
      <c r="G121" s="193">
        <v>0</v>
      </c>
      <c r="H121" s="193">
        <v>0</v>
      </c>
      <c r="I121" s="126">
        <f t="shared" si="32"/>
        <v>0</v>
      </c>
      <c r="J121" s="202">
        <v>0</v>
      </c>
      <c r="K121" s="202">
        <v>0</v>
      </c>
      <c r="L121" s="125">
        <f t="shared" si="30"/>
        <v>0</v>
      </c>
      <c r="M121" s="42">
        <f t="shared" si="33"/>
        <v>0</v>
      </c>
      <c r="N121" s="42">
        <f t="shared" si="34"/>
        <v>0</v>
      </c>
      <c r="O121" s="43">
        <v>0</v>
      </c>
      <c r="P121" s="44">
        <v>23</v>
      </c>
      <c r="Q121" s="43">
        <v>0</v>
      </c>
      <c r="R121" s="43">
        <v>0</v>
      </c>
      <c r="S121" s="126">
        <v>1</v>
      </c>
      <c r="T121" s="42"/>
      <c r="U121" s="389"/>
      <c r="V121" s="392"/>
      <c r="W121" s="28"/>
    </row>
    <row r="122" spans="1:23" s="23" customFormat="1" ht="23.25">
      <c r="A122" s="109">
        <v>13</v>
      </c>
      <c r="B122" s="110" t="s">
        <v>48</v>
      </c>
      <c r="C122" s="111">
        <v>9</v>
      </c>
      <c r="D122" s="110" t="s">
        <v>198</v>
      </c>
      <c r="E122" s="112">
        <v>20</v>
      </c>
      <c r="F122" s="126">
        <f t="shared" si="28"/>
        <v>0</v>
      </c>
      <c r="G122" s="195">
        <v>0</v>
      </c>
      <c r="H122" s="195">
        <v>0</v>
      </c>
      <c r="I122" s="126">
        <f t="shared" si="32"/>
        <v>0</v>
      </c>
      <c r="J122" s="202">
        <v>0</v>
      </c>
      <c r="K122" s="202">
        <v>0</v>
      </c>
      <c r="L122" s="125">
        <f t="shared" si="30"/>
        <v>0</v>
      </c>
      <c r="M122" s="112">
        <f t="shared" si="33"/>
        <v>0</v>
      </c>
      <c r="N122" s="112">
        <f t="shared" si="34"/>
        <v>0</v>
      </c>
      <c r="O122" s="113">
        <v>5</v>
      </c>
      <c r="P122" s="114">
        <v>20</v>
      </c>
      <c r="Q122" s="113">
        <v>0</v>
      </c>
      <c r="R122" s="113">
        <v>0</v>
      </c>
      <c r="S122" s="126">
        <v>1</v>
      </c>
      <c r="T122" s="112"/>
      <c r="U122" s="389"/>
      <c r="V122" s="392"/>
      <c r="W122" s="28"/>
    </row>
    <row r="123" spans="1:23" s="23" customFormat="1" ht="24" thickBot="1">
      <c r="A123" s="109">
        <v>13</v>
      </c>
      <c r="B123" s="110" t="s">
        <v>48</v>
      </c>
      <c r="C123" s="111">
        <v>9</v>
      </c>
      <c r="D123" s="110" t="s">
        <v>233</v>
      </c>
      <c r="E123" s="112">
        <v>9</v>
      </c>
      <c r="F123" s="126">
        <f t="shared" si="28"/>
        <v>0</v>
      </c>
      <c r="G123" s="195">
        <v>0</v>
      </c>
      <c r="H123" s="195">
        <v>0</v>
      </c>
      <c r="I123" s="126">
        <f t="shared" si="32"/>
        <v>0</v>
      </c>
      <c r="J123" s="202">
        <v>0</v>
      </c>
      <c r="K123" s="202">
        <v>0</v>
      </c>
      <c r="L123" s="125">
        <f t="shared" si="30"/>
        <v>0</v>
      </c>
      <c r="M123" s="112">
        <f t="shared" si="33"/>
        <v>0</v>
      </c>
      <c r="N123" s="112">
        <f t="shared" si="34"/>
        <v>0</v>
      </c>
      <c r="O123" s="113">
        <v>0</v>
      </c>
      <c r="P123" s="114">
        <v>0</v>
      </c>
      <c r="Q123" s="113">
        <v>0</v>
      </c>
      <c r="R123" s="113">
        <v>0</v>
      </c>
      <c r="S123" s="126">
        <v>1</v>
      </c>
      <c r="T123" s="112"/>
      <c r="U123" s="390"/>
      <c r="V123" s="393"/>
      <c r="W123" s="28"/>
    </row>
    <row r="124" spans="1:23" s="23" customFormat="1" ht="24" thickBot="1">
      <c r="A124" s="348" t="s">
        <v>1</v>
      </c>
      <c r="B124" s="349"/>
      <c r="C124" s="349"/>
      <c r="D124" s="350"/>
      <c r="E124" s="160">
        <f>SUM(E110:E123)</f>
        <v>834</v>
      </c>
      <c r="F124" s="160">
        <f t="shared" ref="F124:V124" si="35">SUM(F110:F123)</f>
        <v>51</v>
      </c>
      <c r="G124" s="160">
        <v>40</v>
      </c>
      <c r="H124" s="160">
        <v>11</v>
      </c>
      <c r="I124" s="160">
        <f t="shared" si="35"/>
        <v>65</v>
      </c>
      <c r="J124" s="160">
        <f t="shared" si="35"/>
        <v>51</v>
      </c>
      <c r="K124" s="160">
        <f t="shared" si="35"/>
        <v>14</v>
      </c>
      <c r="L124" s="160">
        <f t="shared" si="35"/>
        <v>14</v>
      </c>
      <c r="M124" s="160">
        <f t="shared" si="35"/>
        <v>11</v>
      </c>
      <c r="N124" s="160">
        <f t="shared" si="35"/>
        <v>3</v>
      </c>
      <c r="O124" s="160">
        <f t="shared" si="35"/>
        <v>236</v>
      </c>
      <c r="P124" s="160">
        <f t="shared" si="35"/>
        <v>1322</v>
      </c>
      <c r="Q124" s="160">
        <f t="shared" si="35"/>
        <v>0</v>
      </c>
      <c r="R124" s="160">
        <f t="shared" si="35"/>
        <v>0</v>
      </c>
      <c r="S124" s="160">
        <f t="shared" si="35"/>
        <v>14</v>
      </c>
      <c r="T124" s="160">
        <f t="shared" si="35"/>
        <v>0</v>
      </c>
      <c r="U124" s="160">
        <f t="shared" si="35"/>
        <v>2647</v>
      </c>
      <c r="V124" s="160">
        <f t="shared" si="35"/>
        <v>0</v>
      </c>
      <c r="W124" s="35">
        <f t="shared" ref="W124" si="36">SUM(W110:W123)</f>
        <v>31</v>
      </c>
    </row>
    <row r="125" spans="1:23" s="23" customFormat="1" ht="23.25">
      <c r="A125" s="115">
        <v>1</v>
      </c>
      <c r="B125" s="116" t="s">
        <v>49</v>
      </c>
      <c r="C125" s="117">
        <v>1</v>
      </c>
      <c r="D125" s="116" t="s">
        <v>200</v>
      </c>
      <c r="E125" s="118">
        <v>0</v>
      </c>
      <c r="F125" s="119">
        <f t="shared" ref="F125:F140" si="37">G125+H125</f>
        <v>0</v>
      </c>
      <c r="G125" s="223">
        <v>0</v>
      </c>
      <c r="H125" s="224">
        <v>0</v>
      </c>
      <c r="I125" s="119">
        <f t="shared" ref="I125:I140" si="38">J125+K125</f>
        <v>0</v>
      </c>
      <c r="J125" s="206">
        <v>0</v>
      </c>
      <c r="K125" s="206">
        <v>0</v>
      </c>
      <c r="L125" s="118">
        <f t="shared" ref="L125:L140" si="39">N125+M125</f>
        <v>0</v>
      </c>
      <c r="M125" s="118">
        <f t="shared" ref="M125:N140" si="40">J125-G125</f>
        <v>0</v>
      </c>
      <c r="N125" s="118">
        <f t="shared" si="40"/>
        <v>0</v>
      </c>
      <c r="O125" s="119">
        <v>39</v>
      </c>
      <c r="P125" s="120">
        <v>60</v>
      </c>
      <c r="Q125" s="119">
        <v>0</v>
      </c>
      <c r="R125" s="119">
        <v>0</v>
      </c>
      <c r="S125" s="119">
        <v>2</v>
      </c>
      <c r="T125" s="118">
        <v>0</v>
      </c>
      <c r="U125" s="394">
        <v>2552</v>
      </c>
      <c r="V125" s="397"/>
      <c r="W125" s="29">
        <v>18</v>
      </c>
    </row>
    <row r="126" spans="1:23" s="23" customFormat="1" ht="23.25">
      <c r="A126" s="63">
        <v>2</v>
      </c>
      <c r="B126" s="64" t="s">
        <v>49</v>
      </c>
      <c r="C126" s="65">
        <v>2</v>
      </c>
      <c r="D126" s="64" t="s">
        <v>202</v>
      </c>
      <c r="E126" s="37">
        <v>0</v>
      </c>
      <c r="F126" s="38">
        <f t="shared" si="37"/>
        <v>0</v>
      </c>
      <c r="G126" s="225">
        <v>0</v>
      </c>
      <c r="H126" s="226">
        <v>0</v>
      </c>
      <c r="I126" s="38">
        <f t="shared" si="38"/>
        <v>0</v>
      </c>
      <c r="J126" s="206">
        <v>0</v>
      </c>
      <c r="K126" s="206">
        <v>0</v>
      </c>
      <c r="L126" s="118">
        <f t="shared" si="39"/>
        <v>0</v>
      </c>
      <c r="M126" s="37">
        <f t="shared" si="40"/>
        <v>0</v>
      </c>
      <c r="N126" s="37">
        <f t="shared" si="40"/>
        <v>0</v>
      </c>
      <c r="O126" s="38">
        <v>1</v>
      </c>
      <c r="P126" s="66">
        <v>70</v>
      </c>
      <c r="Q126" s="38">
        <v>0</v>
      </c>
      <c r="R126" s="38">
        <v>0</v>
      </c>
      <c r="S126" s="38">
        <v>1</v>
      </c>
      <c r="T126" s="37">
        <v>0</v>
      </c>
      <c r="U126" s="395"/>
      <c r="V126" s="398"/>
      <c r="W126" s="28"/>
    </row>
    <row r="127" spans="1:23" s="23" customFormat="1" ht="23.25">
      <c r="A127" s="63">
        <v>3</v>
      </c>
      <c r="B127" s="64" t="s">
        <v>49</v>
      </c>
      <c r="C127" s="65">
        <v>3</v>
      </c>
      <c r="D127" s="64" t="s">
        <v>203</v>
      </c>
      <c r="E127" s="37">
        <v>32</v>
      </c>
      <c r="F127" s="38">
        <f t="shared" si="37"/>
        <v>0</v>
      </c>
      <c r="G127" s="225">
        <v>0</v>
      </c>
      <c r="H127" s="226">
        <v>0</v>
      </c>
      <c r="I127" s="38">
        <f t="shared" si="38"/>
        <v>0</v>
      </c>
      <c r="J127" s="206">
        <v>0</v>
      </c>
      <c r="K127" s="206">
        <v>0</v>
      </c>
      <c r="L127" s="118">
        <f t="shared" si="39"/>
        <v>0</v>
      </c>
      <c r="M127" s="37">
        <f t="shared" si="40"/>
        <v>0</v>
      </c>
      <c r="N127" s="37">
        <f t="shared" si="40"/>
        <v>0</v>
      </c>
      <c r="O127" s="38">
        <v>0</v>
      </c>
      <c r="P127" s="66">
        <v>57</v>
      </c>
      <c r="Q127" s="38">
        <v>0</v>
      </c>
      <c r="R127" s="38">
        <v>0</v>
      </c>
      <c r="S127" s="38">
        <v>1</v>
      </c>
      <c r="T127" s="37">
        <v>0</v>
      </c>
      <c r="U127" s="395"/>
      <c r="V127" s="398"/>
      <c r="W127" s="28"/>
    </row>
    <row r="128" spans="1:23" s="23" customFormat="1" ht="23.25">
      <c r="A128" s="63">
        <v>4</v>
      </c>
      <c r="B128" s="64" t="s">
        <v>49</v>
      </c>
      <c r="C128" s="65">
        <v>4</v>
      </c>
      <c r="D128" s="64" t="s">
        <v>205</v>
      </c>
      <c r="E128" s="37">
        <v>79</v>
      </c>
      <c r="F128" s="38">
        <f t="shared" si="37"/>
        <v>36</v>
      </c>
      <c r="G128" s="227">
        <v>32</v>
      </c>
      <c r="H128" s="228">
        <v>4</v>
      </c>
      <c r="I128" s="38">
        <f t="shared" si="38"/>
        <v>37</v>
      </c>
      <c r="J128" s="227">
        <v>33</v>
      </c>
      <c r="K128" s="228">
        <v>4</v>
      </c>
      <c r="L128" s="118">
        <f t="shared" si="39"/>
        <v>1</v>
      </c>
      <c r="M128" s="37">
        <f t="shared" si="40"/>
        <v>1</v>
      </c>
      <c r="N128" s="37">
        <f t="shared" si="40"/>
        <v>0</v>
      </c>
      <c r="O128" s="38">
        <v>26</v>
      </c>
      <c r="P128" s="66">
        <v>116</v>
      </c>
      <c r="Q128" s="38">
        <v>0</v>
      </c>
      <c r="R128" s="38">
        <v>0</v>
      </c>
      <c r="S128" s="38">
        <v>1</v>
      </c>
      <c r="T128" s="37">
        <v>0</v>
      </c>
      <c r="U128" s="395"/>
      <c r="V128" s="398"/>
      <c r="W128" s="28"/>
    </row>
    <row r="129" spans="1:23" s="23" customFormat="1" ht="23.25">
      <c r="A129" s="63">
        <v>5</v>
      </c>
      <c r="B129" s="64" t="s">
        <v>49</v>
      </c>
      <c r="C129" s="65">
        <v>5</v>
      </c>
      <c r="D129" s="64" t="s">
        <v>204</v>
      </c>
      <c r="E129" s="37">
        <v>59</v>
      </c>
      <c r="F129" s="38">
        <f t="shared" si="37"/>
        <v>0</v>
      </c>
      <c r="G129" s="225">
        <v>0</v>
      </c>
      <c r="H129" s="226">
        <v>0</v>
      </c>
      <c r="I129" s="38">
        <f t="shared" si="38"/>
        <v>0</v>
      </c>
      <c r="J129" s="206">
        <v>0</v>
      </c>
      <c r="K129" s="206">
        <v>0</v>
      </c>
      <c r="L129" s="118">
        <f t="shared" si="39"/>
        <v>0</v>
      </c>
      <c r="M129" s="37">
        <f t="shared" si="40"/>
        <v>0</v>
      </c>
      <c r="N129" s="37">
        <f t="shared" si="40"/>
        <v>0</v>
      </c>
      <c r="O129" s="38">
        <v>4</v>
      </c>
      <c r="P129" s="66">
        <v>65</v>
      </c>
      <c r="Q129" s="38">
        <v>0</v>
      </c>
      <c r="R129" s="38">
        <v>0</v>
      </c>
      <c r="S129" s="38">
        <v>1</v>
      </c>
      <c r="T129" s="37">
        <v>0</v>
      </c>
      <c r="U129" s="395"/>
      <c r="V129" s="398"/>
      <c r="W129" s="28"/>
    </row>
    <row r="130" spans="1:23" s="23" customFormat="1" ht="23.25">
      <c r="A130" s="63">
        <v>6</v>
      </c>
      <c r="B130" s="64" t="s">
        <v>49</v>
      </c>
      <c r="C130" s="65">
        <v>6</v>
      </c>
      <c r="D130" s="64" t="s">
        <v>208</v>
      </c>
      <c r="E130" s="37">
        <v>45</v>
      </c>
      <c r="F130" s="38">
        <f t="shared" si="37"/>
        <v>0</v>
      </c>
      <c r="G130" s="225">
        <v>0</v>
      </c>
      <c r="H130" s="226">
        <v>0</v>
      </c>
      <c r="I130" s="38">
        <f t="shared" si="38"/>
        <v>0</v>
      </c>
      <c r="J130" s="206">
        <v>0</v>
      </c>
      <c r="K130" s="206">
        <v>0</v>
      </c>
      <c r="L130" s="118">
        <f t="shared" si="39"/>
        <v>0</v>
      </c>
      <c r="M130" s="37">
        <f t="shared" si="40"/>
        <v>0</v>
      </c>
      <c r="N130" s="37">
        <f t="shared" si="40"/>
        <v>0</v>
      </c>
      <c r="O130" s="38">
        <v>4</v>
      </c>
      <c r="P130" s="66">
        <v>40</v>
      </c>
      <c r="Q130" s="38">
        <v>0</v>
      </c>
      <c r="R130" s="38">
        <v>0</v>
      </c>
      <c r="S130" s="38">
        <v>1</v>
      </c>
      <c r="T130" s="37">
        <v>0</v>
      </c>
      <c r="U130" s="395"/>
      <c r="V130" s="398"/>
      <c r="W130" s="28"/>
    </row>
    <row r="131" spans="1:23" s="23" customFormat="1" ht="23.25">
      <c r="A131" s="63">
        <v>7</v>
      </c>
      <c r="B131" s="64" t="s">
        <v>49</v>
      </c>
      <c r="C131" s="65">
        <v>7</v>
      </c>
      <c r="D131" s="64" t="s">
        <v>206</v>
      </c>
      <c r="E131" s="37">
        <v>46</v>
      </c>
      <c r="F131" s="38">
        <f t="shared" si="37"/>
        <v>0</v>
      </c>
      <c r="G131" s="227">
        <v>0</v>
      </c>
      <c r="H131" s="228">
        <v>0</v>
      </c>
      <c r="I131" s="38">
        <f t="shared" si="38"/>
        <v>0</v>
      </c>
      <c r="J131" s="206">
        <v>0</v>
      </c>
      <c r="K131" s="206">
        <v>0</v>
      </c>
      <c r="L131" s="118">
        <f t="shared" si="39"/>
        <v>0</v>
      </c>
      <c r="M131" s="37">
        <f t="shared" si="40"/>
        <v>0</v>
      </c>
      <c r="N131" s="37">
        <f t="shared" si="40"/>
        <v>0</v>
      </c>
      <c r="O131" s="38">
        <v>6</v>
      </c>
      <c r="P131" s="66">
        <v>67</v>
      </c>
      <c r="Q131" s="38">
        <v>0</v>
      </c>
      <c r="R131" s="38">
        <v>0</v>
      </c>
      <c r="S131" s="38">
        <v>1</v>
      </c>
      <c r="T131" s="37">
        <v>0</v>
      </c>
      <c r="U131" s="395"/>
      <c r="V131" s="398"/>
      <c r="W131" s="28"/>
    </row>
    <row r="132" spans="1:23" s="23" customFormat="1" ht="23.25">
      <c r="A132" s="63">
        <v>8</v>
      </c>
      <c r="B132" s="64" t="s">
        <v>49</v>
      </c>
      <c r="C132" s="65">
        <v>8</v>
      </c>
      <c r="D132" s="64" t="s">
        <v>201</v>
      </c>
      <c r="E132" s="37">
        <v>102</v>
      </c>
      <c r="F132" s="38">
        <f t="shared" si="37"/>
        <v>0</v>
      </c>
      <c r="G132" s="227">
        <v>0</v>
      </c>
      <c r="H132" s="228">
        <v>0</v>
      </c>
      <c r="I132" s="38">
        <f t="shared" si="38"/>
        <v>0</v>
      </c>
      <c r="J132" s="206">
        <v>0</v>
      </c>
      <c r="K132" s="206">
        <v>0</v>
      </c>
      <c r="L132" s="118">
        <f t="shared" si="39"/>
        <v>0</v>
      </c>
      <c r="M132" s="37">
        <f t="shared" si="40"/>
        <v>0</v>
      </c>
      <c r="N132" s="37">
        <f t="shared" si="40"/>
        <v>0</v>
      </c>
      <c r="O132" s="38">
        <v>0</v>
      </c>
      <c r="P132" s="66">
        <v>118</v>
      </c>
      <c r="Q132" s="38">
        <v>0</v>
      </c>
      <c r="R132" s="38">
        <v>0</v>
      </c>
      <c r="S132" s="38">
        <v>1</v>
      </c>
      <c r="T132" s="37">
        <v>0</v>
      </c>
      <c r="U132" s="395"/>
      <c r="V132" s="398"/>
      <c r="W132" s="28"/>
    </row>
    <row r="133" spans="1:23" s="23" customFormat="1" ht="23.25">
      <c r="A133" s="63">
        <v>9</v>
      </c>
      <c r="B133" s="64" t="s">
        <v>49</v>
      </c>
      <c r="C133" s="65">
        <v>9</v>
      </c>
      <c r="D133" s="64" t="s">
        <v>207</v>
      </c>
      <c r="E133" s="37">
        <v>32</v>
      </c>
      <c r="F133" s="38">
        <f t="shared" si="37"/>
        <v>39</v>
      </c>
      <c r="G133" s="227">
        <v>31</v>
      </c>
      <c r="H133" s="228">
        <v>8</v>
      </c>
      <c r="I133" s="38">
        <f t="shared" si="38"/>
        <v>41</v>
      </c>
      <c r="J133" s="227">
        <v>33</v>
      </c>
      <c r="K133" s="228">
        <v>8</v>
      </c>
      <c r="L133" s="118">
        <f t="shared" si="39"/>
        <v>2</v>
      </c>
      <c r="M133" s="37">
        <f t="shared" si="40"/>
        <v>2</v>
      </c>
      <c r="N133" s="37">
        <f t="shared" si="40"/>
        <v>0</v>
      </c>
      <c r="O133" s="38">
        <v>0</v>
      </c>
      <c r="P133" s="66">
        <v>53</v>
      </c>
      <c r="Q133" s="38">
        <v>0</v>
      </c>
      <c r="R133" s="38">
        <v>0</v>
      </c>
      <c r="S133" s="38">
        <v>1</v>
      </c>
      <c r="T133" s="37">
        <v>0</v>
      </c>
      <c r="U133" s="395"/>
      <c r="V133" s="398"/>
      <c r="W133" s="28"/>
    </row>
    <row r="134" spans="1:23" s="23" customFormat="1" ht="23.25">
      <c r="A134" s="63">
        <v>10</v>
      </c>
      <c r="B134" s="64" t="s">
        <v>49</v>
      </c>
      <c r="C134" s="65">
        <v>10</v>
      </c>
      <c r="D134" s="64" t="s">
        <v>210</v>
      </c>
      <c r="E134" s="37">
        <v>0</v>
      </c>
      <c r="F134" s="38">
        <f t="shared" si="37"/>
        <v>0</v>
      </c>
      <c r="G134" s="225">
        <v>0</v>
      </c>
      <c r="H134" s="226">
        <v>0</v>
      </c>
      <c r="I134" s="38">
        <f t="shared" si="38"/>
        <v>0</v>
      </c>
      <c r="J134" s="206">
        <v>0</v>
      </c>
      <c r="K134" s="206">
        <v>0</v>
      </c>
      <c r="L134" s="118">
        <f t="shared" si="39"/>
        <v>0</v>
      </c>
      <c r="M134" s="37">
        <f t="shared" si="40"/>
        <v>0</v>
      </c>
      <c r="N134" s="37">
        <f t="shared" si="40"/>
        <v>0</v>
      </c>
      <c r="O134" s="38">
        <v>15</v>
      </c>
      <c r="P134" s="66">
        <v>58</v>
      </c>
      <c r="Q134" s="38">
        <v>0</v>
      </c>
      <c r="R134" s="38">
        <v>0</v>
      </c>
      <c r="S134" s="38">
        <v>1</v>
      </c>
      <c r="T134" s="37">
        <v>0</v>
      </c>
      <c r="U134" s="395"/>
      <c r="V134" s="398"/>
      <c r="W134" s="28"/>
    </row>
    <row r="135" spans="1:23" s="23" customFormat="1" ht="23.25">
      <c r="A135" s="63">
        <v>11</v>
      </c>
      <c r="B135" s="64" t="s">
        <v>49</v>
      </c>
      <c r="C135" s="65">
        <v>11</v>
      </c>
      <c r="D135" s="64" t="s">
        <v>209</v>
      </c>
      <c r="E135" s="37">
        <v>0</v>
      </c>
      <c r="F135" s="38">
        <f t="shared" si="37"/>
        <v>0</v>
      </c>
      <c r="G135" s="225">
        <v>0</v>
      </c>
      <c r="H135" s="226">
        <v>0</v>
      </c>
      <c r="I135" s="38">
        <f t="shared" si="38"/>
        <v>0</v>
      </c>
      <c r="J135" s="206">
        <v>0</v>
      </c>
      <c r="K135" s="206">
        <v>0</v>
      </c>
      <c r="L135" s="118">
        <f t="shared" si="39"/>
        <v>0</v>
      </c>
      <c r="M135" s="37">
        <f t="shared" si="40"/>
        <v>0</v>
      </c>
      <c r="N135" s="37">
        <f t="shared" si="40"/>
        <v>0</v>
      </c>
      <c r="O135" s="38">
        <v>0</v>
      </c>
      <c r="P135" s="66">
        <v>24</v>
      </c>
      <c r="Q135" s="38">
        <v>0</v>
      </c>
      <c r="R135" s="38">
        <v>0</v>
      </c>
      <c r="S135" s="38">
        <v>1</v>
      </c>
      <c r="T135" s="37">
        <v>0</v>
      </c>
      <c r="U135" s="395"/>
      <c r="V135" s="398"/>
      <c r="W135" s="28"/>
    </row>
    <row r="136" spans="1:23" s="23" customFormat="1" ht="23.25">
      <c r="A136" s="63">
        <v>12</v>
      </c>
      <c r="B136" s="64" t="s">
        <v>49</v>
      </c>
      <c r="C136" s="65">
        <v>12</v>
      </c>
      <c r="D136" s="64" t="s">
        <v>211</v>
      </c>
      <c r="E136" s="37">
        <v>64</v>
      </c>
      <c r="F136" s="38">
        <f t="shared" si="37"/>
        <v>2</v>
      </c>
      <c r="G136" s="229">
        <v>2</v>
      </c>
      <c r="H136" s="230">
        <v>0</v>
      </c>
      <c r="I136" s="38">
        <f t="shared" si="38"/>
        <v>2</v>
      </c>
      <c r="J136" s="202">
        <v>2</v>
      </c>
      <c r="K136" s="202">
        <v>0</v>
      </c>
      <c r="L136" s="118">
        <f t="shared" si="39"/>
        <v>0</v>
      </c>
      <c r="M136" s="37">
        <f t="shared" si="40"/>
        <v>0</v>
      </c>
      <c r="N136" s="37">
        <f t="shared" si="40"/>
        <v>0</v>
      </c>
      <c r="O136" s="38">
        <v>6</v>
      </c>
      <c r="P136" s="66">
        <v>81</v>
      </c>
      <c r="Q136" s="38">
        <v>0</v>
      </c>
      <c r="R136" s="38">
        <v>0</v>
      </c>
      <c r="S136" s="38">
        <v>1</v>
      </c>
      <c r="T136" s="37">
        <v>0</v>
      </c>
      <c r="U136" s="395"/>
      <c r="V136" s="398"/>
      <c r="W136" s="28"/>
    </row>
    <row r="137" spans="1:23" s="23" customFormat="1" ht="23.25">
      <c r="A137" s="63">
        <v>13</v>
      </c>
      <c r="B137" s="64" t="s">
        <v>49</v>
      </c>
      <c r="C137" s="65">
        <v>13</v>
      </c>
      <c r="D137" s="64" t="s">
        <v>212</v>
      </c>
      <c r="E137" s="37">
        <v>0</v>
      </c>
      <c r="F137" s="38">
        <f t="shared" si="37"/>
        <v>0</v>
      </c>
      <c r="G137" s="223">
        <v>0</v>
      </c>
      <c r="H137" s="224">
        <v>0</v>
      </c>
      <c r="I137" s="38">
        <f t="shared" si="38"/>
        <v>0</v>
      </c>
      <c r="J137" s="206">
        <v>0</v>
      </c>
      <c r="K137" s="206">
        <v>0</v>
      </c>
      <c r="L137" s="118">
        <f t="shared" si="39"/>
        <v>0</v>
      </c>
      <c r="M137" s="37">
        <f t="shared" si="40"/>
        <v>0</v>
      </c>
      <c r="N137" s="37">
        <f t="shared" si="40"/>
        <v>0</v>
      </c>
      <c r="O137" s="38">
        <v>0</v>
      </c>
      <c r="P137" s="66">
        <v>43</v>
      </c>
      <c r="Q137" s="38">
        <v>0</v>
      </c>
      <c r="R137" s="38">
        <v>0</v>
      </c>
      <c r="S137" s="38">
        <v>1</v>
      </c>
      <c r="T137" s="37">
        <v>0</v>
      </c>
      <c r="U137" s="395"/>
      <c r="V137" s="398"/>
      <c r="W137" s="28"/>
    </row>
    <row r="138" spans="1:23" s="23" customFormat="1" ht="23.25">
      <c r="A138" s="63">
        <v>14</v>
      </c>
      <c r="B138" s="64" t="s">
        <v>49</v>
      </c>
      <c r="C138" s="65">
        <v>14</v>
      </c>
      <c r="D138" s="64" t="s">
        <v>213</v>
      </c>
      <c r="E138" s="37">
        <v>68</v>
      </c>
      <c r="F138" s="38">
        <f t="shared" si="37"/>
        <v>0</v>
      </c>
      <c r="G138" s="225">
        <v>0</v>
      </c>
      <c r="H138" s="226">
        <v>0</v>
      </c>
      <c r="I138" s="38">
        <f t="shared" si="38"/>
        <v>0</v>
      </c>
      <c r="J138" s="206">
        <v>0</v>
      </c>
      <c r="K138" s="206">
        <v>0</v>
      </c>
      <c r="L138" s="118">
        <f t="shared" si="39"/>
        <v>0</v>
      </c>
      <c r="M138" s="37">
        <f t="shared" si="40"/>
        <v>0</v>
      </c>
      <c r="N138" s="37">
        <f t="shared" si="40"/>
        <v>0</v>
      </c>
      <c r="O138" s="38">
        <v>0</v>
      </c>
      <c r="P138" s="66">
        <v>51</v>
      </c>
      <c r="Q138" s="38">
        <v>0</v>
      </c>
      <c r="R138" s="38">
        <v>0</v>
      </c>
      <c r="S138" s="38">
        <v>1</v>
      </c>
      <c r="T138" s="37">
        <v>0</v>
      </c>
      <c r="U138" s="395"/>
      <c r="V138" s="398"/>
      <c r="W138" s="28"/>
    </row>
    <row r="139" spans="1:23" s="23" customFormat="1" ht="23.25">
      <c r="A139" s="63">
        <v>15</v>
      </c>
      <c r="B139" s="64" t="s">
        <v>49</v>
      </c>
      <c r="C139" s="65">
        <v>15</v>
      </c>
      <c r="D139" s="64" t="s">
        <v>214</v>
      </c>
      <c r="E139" s="37">
        <v>0</v>
      </c>
      <c r="F139" s="38">
        <f t="shared" si="37"/>
        <v>0</v>
      </c>
      <c r="G139" s="225">
        <v>0</v>
      </c>
      <c r="H139" s="226">
        <v>0</v>
      </c>
      <c r="I139" s="38">
        <f t="shared" si="38"/>
        <v>0</v>
      </c>
      <c r="J139" s="206">
        <v>0</v>
      </c>
      <c r="K139" s="206">
        <v>0</v>
      </c>
      <c r="L139" s="118">
        <f t="shared" si="39"/>
        <v>0</v>
      </c>
      <c r="M139" s="37">
        <f t="shared" si="40"/>
        <v>0</v>
      </c>
      <c r="N139" s="37">
        <f t="shared" si="40"/>
        <v>0</v>
      </c>
      <c r="O139" s="38">
        <v>0</v>
      </c>
      <c r="P139" s="66">
        <v>9</v>
      </c>
      <c r="Q139" s="38">
        <v>0</v>
      </c>
      <c r="R139" s="38">
        <v>0</v>
      </c>
      <c r="S139" s="38">
        <v>1</v>
      </c>
      <c r="T139" s="37">
        <v>0</v>
      </c>
      <c r="U139" s="395"/>
      <c r="V139" s="398"/>
      <c r="W139" s="28"/>
    </row>
    <row r="140" spans="1:23" s="23" customFormat="1" ht="24" thickBot="1">
      <c r="A140" s="103">
        <v>16</v>
      </c>
      <c r="B140" s="104" t="s">
        <v>49</v>
      </c>
      <c r="C140" s="105">
        <v>16</v>
      </c>
      <c r="D140" s="104" t="s">
        <v>215</v>
      </c>
      <c r="E140" s="106">
        <v>0</v>
      </c>
      <c r="F140" s="107">
        <f t="shared" si="37"/>
        <v>0</v>
      </c>
      <c r="G140" s="231">
        <v>0</v>
      </c>
      <c r="H140" s="232">
        <v>0</v>
      </c>
      <c r="I140" s="107">
        <f t="shared" si="38"/>
        <v>0</v>
      </c>
      <c r="J140" s="206">
        <v>0</v>
      </c>
      <c r="K140" s="206">
        <v>0</v>
      </c>
      <c r="L140" s="118">
        <f t="shared" si="39"/>
        <v>0</v>
      </c>
      <c r="M140" s="106">
        <f t="shared" si="40"/>
        <v>0</v>
      </c>
      <c r="N140" s="106">
        <f t="shared" si="40"/>
        <v>0</v>
      </c>
      <c r="O140" s="107">
        <v>0</v>
      </c>
      <c r="P140" s="108">
        <v>0</v>
      </c>
      <c r="Q140" s="107"/>
      <c r="R140" s="107"/>
      <c r="S140" s="38">
        <v>1</v>
      </c>
      <c r="T140" s="106"/>
      <c r="U140" s="396"/>
      <c r="V140" s="399"/>
      <c r="W140" s="28"/>
    </row>
    <row r="141" spans="1:23" s="23" customFormat="1" ht="24" thickBot="1">
      <c r="A141" s="348" t="s">
        <v>1</v>
      </c>
      <c r="B141" s="349"/>
      <c r="C141" s="349"/>
      <c r="D141" s="350"/>
      <c r="E141" s="160">
        <f t="shared" ref="E141:V141" si="41">SUM(E125:E140)</f>
        <v>527</v>
      </c>
      <c r="F141" s="160">
        <f t="shared" si="41"/>
        <v>77</v>
      </c>
      <c r="G141" s="160">
        <v>65</v>
      </c>
      <c r="H141" s="160">
        <v>12</v>
      </c>
      <c r="I141" s="160">
        <f t="shared" si="41"/>
        <v>80</v>
      </c>
      <c r="J141" s="160">
        <f t="shared" si="41"/>
        <v>68</v>
      </c>
      <c r="K141" s="160">
        <f t="shared" si="41"/>
        <v>12</v>
      </c>
      <c r="L141" s="160">
        <f t="shared" si="41"/>
        <v>3</v>
      </c>
      <c r="M141" s="160">
        <f t="shared" si="41"/>
        <v>3</v>
      </c>
      <c r="N141" s="160">
        <f t="shared" si="41"/>
        <v>0</v>
      </c>
      <c r="O141" s="160">
        <f t="shared" si="41"/>
        <v>101</v>
      </c>
      <c r="P141" s="160">
        <f t="shared" si="41"/>
        <v>912</v>
      </c>
      <c r="Q141" s="160">
        <f t="shared" si="41"/>
        <v>0</v>
      </c>
      <c r="R141" s="160">
        <f t="shared" si="41"/>
        <v>0</v>
      </c>
      <c r="S141" s="160">
        <f t="shared" si="41"/>
        <v>17</v>
      </c>
      <c r="T141" s="160">
        <f t="shared" si="41"/>
        <v>0</v>
      </c>
      <c r="U141" s="160">
        <f t="shared" si="41"/>
        <v>2552</v>
      </c>
      <c r="V141" s="160">
        <f t="shared" si="41"/>
        <v>0</v>
      </c>
      <c r="W141" s="35">
        <f t="shared" ref="W141" si="42">SUM(W125:W139)</f>
        <v>18</v>
      </c>
    </row>
    <row r="142" spans="1:23" s="23" customFormat="1" ht="24" thickBot="1">
      <c r="A142" s="96">
        <v>1</v>
      </c>
      <c r="B142" s="97" t="s">
        <v>50</v>
      </c>
      <c r="C142" s="98"/>
      <c r="D142" s="97" t="s">
        <v>216</v>
      </c>
      <c r="E142" s="99">
        <v>4</v>
      </c>
      <c r="F142" s="100">
        <f>G142+H142</f>
        <v>0</v>
      </c>
      <c r="G142" s="210">
        <v>0</v>
      </c>
      <c r="H142" s="211">
        <v>0</v>
      </c>
      <c r="I142" s="100">
        <f>J142+K142</f>
        <v>0</v>
      </c>
      <c r="J142" s="206">
        <v>0</v>
      </c>
      <c r="K142" s="206">
        <v>0</v>
      </c>
      <c r="L142" s="99">
        <f>N142+M142</f>
        <v>0</v>
      </c>
      <c r="M142" s="99">
        <f>J142-G142</f>
        <v>0</v>
      </c>
      <c r="N142" s="99">
        <f>K142-H142</f>
        <v>0</v>
      </c>
      <c r="O142" s="100">
        <v>1</v>
      </c>
      <c r="P142" s="101">
        <v>21</v>
      </c>
      <c r="Q142" s="100">
        <v>0</v>
      </c>
      <c r="R142" s="100">
        <v>0</v>
      </c>
      <c r="S142" s="100">
        <v>1</v>
      </c>
      <c r="T142" s="99">
        <v>0</v>
      </c>
      <c r="U142" s="99">
        <v>0</v>
      </c>
      <c r="V142" s="102"/>
      <c r="W142" s="29"/>
    </row>
    <row r="143" spans="1:23" s="23" customFormat="1" ht="24" thickBot="1">
      <c r="A143" s="353"/>
      <c r="B143" s="354"/>
      <c r="C143" s="354"/>
      <c r="D143" s="355"/>
      <c r="E143" s="160">
        <f>SUM(E142)</f>
        <v>4</v>
      </c>
      <c r="F143" s="160">
        <f t="shared" ref="F143:V143" si="43">SUM(F142)</f>
        <v>0</v>
      </c>
      <c r="G143" s="160">
        <v>0</v>
      </c>
      <c r="H143" s="160">
        <v>0</v>
      </c>
      <c r="I143" s="160">
        <f t="shared" si="43"/>
        <v>0</v>
      </c>
      <c r="J143" s="160">
        <f t="shared" si="43"/>
        <v>0</v>
      </c>
      <c r="K143" s="160">
        <f t="shared" si="43"/>
        <v>0</v>
      </c>
      <c r="L143" s="160">
        <f t="shared" si="43"/>
        <v>0</v>
      </c>
      <c r="M143" s="160">
        <f t="shared" si="43"/>
        <v>0</v>
      </c>
      <c r="N143" s="160">
        <f t="shared" si="43"/>
        <v>0</v>
      </c>
      <c r="O143" s="160">
        <f t="shared" si="43"/>
        <v>1</v>
      </c>
      <c r="P143" s="160">
        <f t="shared" si="43"/>
        <v>21</v>
      </c>
      <c r="Q143" s="160">
        <f t="shared" si="43"/>
        <v>0</v>
      </c>
      <c r="R143" s="160">
        <f t="shared" si="43"/>
        <v>0</v>
      </c>
      <c r="S143" s="160">
        <f t="shared" si="43"/>
        <v>1</v>
      </c>
      <c r="T143" s="160">
        <f t="shared" si="43"/>
        <v>0</v>
      </c>
      <c r="U143" s="160">
        <f t="shared" si="43"/>
        <v>0</v>
      </c>
      <c r="V143" s="160">
        <f t="shared" si="43"/>
        <v>0</v>
      </c>
      <c r="W143" s="35">
        <f t="shared" ref="W143" si="44">SUM(W142)</f>
        <v>0</v>
      </c>
    </row>
    <row r="144" spans="1:23" s="23" customFormat="1" ht="24" thickBot="1">
      <c r="A144" s="96">
        <v>1</v>
      </c>
      <c r="B144" s="97" t="s">
        <v>51</v>
      </c>
      <c r="C144" s="98"/>
      <c r="D144" s="97" t="s">
        <v>217</v>
      </c>
      <c r="E144" s="99">
        <v>15</v>
      </c>
      <c r="F144" s="100">
        <f>G144+H144</f>
        <v>0</v>
      </c>
      <c r="G144" s="210">
        <v>0</v>
      </c>
      <c r="H144" s="211">
        <v>0</v>
      </c>
      <c r="I144" s="100">
        <f>J144+K144</f>
        <v>0</v>
      </c>
      <c r="J144" s="206">
        <v>0</v>
      </c>
      <c r="K144" s="206">
        <v>0</v>
      </c>
      <c r="L144" s="99">
        <f>N144+M144</f>
        <v>0</v>
      </c>
      <c r="M144" s="99">
        <f>J144-G144</f>
        <v>0</v>
      </c>
      <c r="N144" s="99">
        <f>K144-H144</f>
        <v>0</v>
      </c>
      <c r="O144" s="100">
        <v>0</v>
      </c>
      <c r="P144" s="101">
        <v>0</v>
      </c>
      <c r="Q144" s="100">
        <v>0</v>
      </c>
      <c r="R144" s="100">
        <v>0</v>
      </c>
      <c r="S144" s="100">
        <v>1</v>
      </c>
      <c r="T144" s="99">
        <v>0</v>
      </c>
      <c r="U144" s="99">
        <v>0</v>
      </c>
      <c r="V144" s="102"/>
      <c r="W144" s="29"/>
    </row>
    <row r="145" spans="1:23" s="23" customFormat="1" ht="24" thickBot="1">
      <c r="A145" s="353" t="s">
        <v>1</v>
      </c>
      <c r="B145" s="354"/>
      <c r="C145" s="354"/>
      <c r="D145" s="355"/>
      <c r="E145" s="160">
        <f>SUM(E144)</f>
        <v>15</v>
      </c>
      <c r="F145" s="160">
        <f t="shared" ref="F145:V145" si="45">SUM(F144)</f>
        <v>0</v>
      </c>
      <c r="G145" s="160">
        <v>0</v>
      </c>
      <c r="H145" s="160">
        <v>0</v>
      </c>
      <c r="I145" s="160">
        <f t="shared" si="45"/>
        <v>0</v>
      </c>
      <c r="J145" s="160">
        <f t="shared" si="45"/>
        <v>0</v>
      </c>
      <c r="K145" s="160">
        <f t="shared" si="45"/>
        <v>0</v>
      </c>
      <c r="L145" s="160">
        <f t="shared" si="45"/>
        <v>0</v>
      </c>
      <c r="M145" s="160">
        <f t="shared" si="45"/>
        <v>0</v>
      </c>
      <c r="N145" s="160">
        <f t="shared" si="45"/>
        <v>0</v>
      </c>
      <c r="O145" s="160">
        <f t="shared" si="45"/>
        <v>0</v>
      </c>
      <c r="P145" s="160">
        <f t="shared" si="45"/>
        <v>0</v>
      </c>
      <c r="Q145" s="160">
        <f t="shared" si="45"/>
        <v>0</v>
      </c>
      <c r="R145" s="160">
        <f t="shared" si="45"/>
        <v>0</v>
      </c>
      <c r="S145" s="160">
        <f t="shared" si="45"/>
        <v>1</v>
      </c>
      <c r="T145" s="160">
        <f t="shared" si="45"/>
        <v>0</v>
      </c>
      <c r="U145" s="160">
        <f t="shared" si="45"/>
        <v>0</v>
      </c>
      <c r="V145" s="160">
        <f t="shared" si="45"/>
        <v>0</v>
      </c>
      <c r="W145" s="35">
        <f t="shared" ref="W145" si="46">SUM(W144)</f>
        <v>0</v>
      </c>
    </row>
    <row r="146" spans="1:23" s="23" customFormat="1" ht="24" thickBot="1">
      <c r="A146" s="96">
        <v>1</v>
      </c>
      <c r="B146" s="97" t="s">
        <v>218</v>
      </c>
      <c r="C146" s="98"/>
      <c r="D146" s="97" t="s">
        <v>219</v>
      </c>
      <c r="E146" s="99">
        <v>2</v>
      </c>
      <c r="F146" s="100">
        <f>G146+H146</f>
        <v>0</v>
      </c>
      <c r="G146" s="210">
        <v>0</v>
      </c>
      <c r="H146" s="211">
        <v>0</v>
      </c>
      <c r="I146" s="100">
        <f>J146+K146</f>
        <v>0</v>
      </c>
      <c r="J146" s="206">
        <v>0</v>
      </c>
      <c r="K146" s="206">
        <v>0</v>
      </c>
      <c r="L146" s="99">
        <f>N146+M146</f>
        <v>0</v>
      </c>
      <c r="M146" s="99">
        <f>J146-G146</f>
        <v>0</v>
      </c>
      <c r="N146" s="99">
        <f>K146-H146</f>
        <v>0</v>
      </c>
      <c r="O146" s="100">
        <v>2</v>
      </c>
      <c r="P146" s="101">
        <v>0</v>
      </c>
      <c r="Q146" s="100">
        <v>0</v>
      </c>
      <c r="R146" s="100">
        <v>0</v>
      </c>
      <c r="S146" s="100">
        <v>1</v>
      </c>
      <c r="T146" s="99">
        <v>0</v>
      </c>
      <c r="U146" s="99">
        <v>0</v>
      </c>
      <c r="V146" s="102"/>
      <c r="W146" s="29"/>
    </row>
    <row r="147" spans="1:23" s="23" customFormat="1" ht="24" thickBot="1">
      <c r="A147" s="353" t="s">
        <v>1</v>
      </c>
      <c r="B147" s="354"/>
      <c r="C147" s="354"/>
      <c r="D147" s="355"/>
      <c r="E147" s="160">
        <f t="shared" ref="E147:W147" si="47">SUM(E146)</f>
        <v>2</v>
      </c>
      <c r="F147" s="160">
        <f t="shared" si="47"/>
        <v>0</v>
      </c>
      <c r="G147" s="160">
        <v>0</v>
      </c>
      <c r="H147" s="160">
        <v>0</v>
      </c>
      <c r="I147" s="160">
        <f t="shared" si="47"/>
        <v>0</v>
      </c>
      <c r="J147" s="160">
        <f t="shared" si="47"/>
        <v>0</v>
      </c>
      <c r="K147" s="160">
        <f t="shared" si="47"/>
        <v>0</v>
      </c>
      <c r="L147" s="160">
        <f t="shared" si="47"/>
        <v>0</v>
      </c>
      <c r="M147" s="160">
        <f t="shared" si="47"/>
        <v>0</v>
      </c>
      <c r="N147" s="160">
        <f t="shared" si="47"/>
        <v>0</v>
      </c>
      <c r="O147" s="160">
        <f t="shared" si="47"/>
        <v>2</v>
      </c>
      <c r="P147" s="160">
        <f t="shared" si="47"/>
        <v>0</v>
      </c>
      <c r="Q147" s="160">
        <f t="shared" si="47"/>
        <v>0</v>
      </c>
      <c r="R147" s="160">
        <f t="shared" si="47"/>
        <v>0</v>
      </c>
      <c r="S147" s="160">
        <f t="shared" si="47"/>
        <v>1</v>
      </c>
      <c r="T147" s="160">
        <f t="shared" si="47"/>
        <v>0</v>
      </c>
      <c r="U147" s="160">
        <f t="shared" si="47"/>
        <v>0</v>
      </c>
      <c r="V147" s="160">
        <f t="shared" si="47"/>
        <v>0</v>
      </c>
      <c r="W147" s="35">
        <f t="shared" si="47"/>
        <v>0</v>
      </c>
    </row>
    <row r="148" spans="1:23" s="23" customFormat="1" ht="24" thickBot="1">
      <c r="A148" s="96">
        <v>1</v>
      </c>
      <c r="B148" s="97" t="s">
        <v>45</v>
      </c>
      <c r="C148" s="98"/>
      <c r="D148" s="97" t="s">
        <v>288</v>
      </c>
      <c r="E148" s="99">
        <v>1000</v>
      </c>
      <c r="F148" s="100">
        <f>G148+H148</f>
        <v>38</v>
      </c>
      <c r="G148" s="202">
        <v>30</v>
      </c>
      <c r="H148" s="202">
        <v>8</v>
      </c>
      <c r="I148" s="100">
        <f>J148+K148</f>
        <v>38</v>
      </c>
      <c r="J148" s="202">
        <v>30</v>
      </c>
      <c r="K148" s="202">
        <v>8</v>
      </c>
      <c r="L148" s="99">
        <f>N148+M148</f>
        <v>0</v>
      </c>
      <c r="M148" s="99">
        <f>J148-G148</f>
        <v>0</v>
      </c>
      <c r="N148" s="99">
        <f>K148-H148</f>
        <v>0</v>
      </c>
      <c r="O148" s="100">
        <v>148</v>
      </c>
      <c r="P148" s="101">
        <v>2375</v>
      </c>
      <c r="Q148" s="100">
        <v>0</v>
      </c>
      <c r="R148" s="100">
        <v>0</v>
      </c>
      <c r="S148" s="100">
        <v>30</v>
      </c>
      <c r="T148" s="99">
        <v>0</v>
      </c>
      <c r="U148" s="99">
        <v>0</v>
      </c>
      <c r="V148" s="102"/>
      <c r="W148" s="29"/>
    </row>
    <row r="149" spans="1:23" s="23" customFormat="1" ht="24" thickBot="1">
      <c r="A149" s="353" t="s">
        <v>1</v>
      </c>
      <c r="B149" s="354"/>
      <c r="C149" s="354"/>
      <c r="D149" s="355"/>
      <c r="E149" s="160">
        <f t="shared" ref="E149:W149" si="48">SUM(E148)</f>
        <v>1000</v>
      </c>
      <c r="F149" s="160">
        <f t="shared" si="48"/>
        <v>38</v>
      </c>
      <c r="G149" s="160">
        <v>30</v>
      </c>
      <c r="H149" s="160">
        <v>8</v>
      </c>
      <c r="I149" s="160">
        <f t="shared" si="48"/>
        <v>38</v>
      </c>
      <c r="J149" s="160">
        <f t="shared" si="48"/>
        <v>30</v>
      </c>
      <c r="K149" s="160">
        <f t="shared" si="48"/>
        <v>8</v>
      </c>
      <c r="L149" s="160">
        <f t="shared" si="48"/>
        <v>0</v>
      </c>
      <c r="M149" s="160">
        <f t="shared" si="48"/>
        <v>0</v>
      </c>
      <c r="N149" s="160">
        <f t="shared" si="48"/>
        <v>0</v>
      </c>
      <c r="O149" s="160">
        <f t="shared" si="48"/>
        <v>148</v>
      </c>
      <c r="P149" s="160">
        <f t="shared" si="48"/>
        <v>2375</v>
      </c>
      <c r="Q149" s="160">
        <f t="shared" si="48"/>
        <v>0</v>
      </c>
      <c r="R149" s="160">
        <f t="shared" si="48"/>
        <v>0</v>
      </c>
      <c r="S149" s="160">
        <f t="shared" si="48"/>
        <v>30</v>
      </c>
      <c r="T149" s="160">
        <f t="shared" si="48"/>
        <v>0</v>
      </c>
      <c r="U149" s="160">
        <f t="shared" si="48"/>
        <v>0</v>
      </c>
      <c r="V149" s="160">
        <f t="shared" si="48"/>
        <v>0</v>
      </c>
      <c r="W149" s="35">
        <f t="shared" si="48"/>
        <v>0</v>
      </c>
    </row>
    <row r="150" spans="1:23" s="23" customFormat="1" ht="24" thickBot="1">
      <c r="A150" s="96">
        <v>1</v>
      </c>
      <c r="B150" s="97" t="s">
        <v>54</v>
      </c>
      <c r="C150" s="98"/>
      <c r="D150" s="97"/>
      <c r="E150" s="99">
        <v>0</v>
      </c>
      <c r="F150" s="100">
        <f>G150+H150</f>
        <v>0</v>
      </c>
      <c r="G150" s="210">
        <v>0</v>
      </c>
      <c r="H150" s="211">
        <v>0</v>
      </c>
      <c r="I150" s="100">
        <f>J150+K150</f>
        <v>0</v>
      </c>
      <c r="J150" s="206">
        <v>0</v>
      </c>
      <c r="K150" s="206">
        <v>0</v>
      </c>
      <c r="L150" s="99">
        <v>0</v>
      </c>
      <c r="M150" s="99">
        <f>J150-G150</f>
        <v>0</v>
      </c>
      <c r="N150" s="99">
        <f>K150-H150</f>
        <v>0</v>
      </c>
      <c r="O150" s="100">
        <v>746</v>
      </c>
      <c r="P150" s="101">
        <v>406</v>
      </c>
      <c r="Q150" s="100">
        <v>0</v>
      </c>
      <c r="R150" s="100">
        <v>0</v>
      </c>
      <c r="S150" s="100">
        <v>0</v>
      </c>
      <c r="T150" s="99">
        <v>0</v>
      </c>
      <c r="U150" s="99">
        <v>0</v>
      </c>
      <c r="V150" s="102"/>
      <c r="W150" s="29"/>
    </row>
    <row r="151" spans="1:23" s="23" customFormat="1" ht="24" thickBot="1">
      <c r="A151" s="353"/>
      <c r="B151" s="354" t="s">
        <v>1</v>
      </c>
      <c r="C151" s="354"/>
      <c r="D151" s="355"/>
      <c r="E151" s="160">
        <f t="shared" ref="E151:V151" si="49">SUM(E150)</f>
        <v>0</v>
      </c>
      <c r="F151" s="160">
        <f t="shared" si="49"/>
        <v>0</v>
      </c>
      <c r="G151" s="160">
        <v>0</v>
      </c>
      <c r="H151" s="160">
        <v>0</v>
      </c>
      <c r="I151" s="160">
        <f t="shared" si="49"/>
        <v>0</v>
      </c>
      <c r="J151" s="160">
        <f t="shared" si="49"/>
        <v>0</v>
      </c>
      <c r="K151" s="160">
        <f t="shared" si="49"/>
        <v>0</v>
      </c>
      <c r="L151" s="160">
        <f t="shared" si="49"/>
        <v>0</v>
      </c>
      <c r="M151" s="160">
        <f t="shared" si="49"/>
        <v>0</v>
      </c>
      <c r="N151" s="160">
        <f t="shared" si="49"/>
        <v>0</v>
      </c>
      <c r="O151" s="160">
        <f t="shared" si="49"/>
        <v>746</v>
      </c>
      <c r="P151" s="160">
        <f t="shared" si="49"/>
        <v>406</v>
      </c>
      <c r="Q151" s="160">
        <f t="shared" si="49"/>
        <v>0</v>
      </c>
      <c r="R151" s="160">
        <f t="shared" si="49"/>
        <v>0</v>
      </c>
      <c r="S151" s="160">
        <f t="shared" si="49"/>
        <v>0</v>
      </c>
      <c r="T151" s="160">
        <f t="shared" si="49"/>
        <v>0</v>
      </c>
      <c r="U151" s="160">
        <f t="shared" si="49"/>
        <v>0</v>
      </c>
      <c r="V151" s="160">
        <f t="shared" si="49"/>
        <v>0</v>
      </c>
      <c r="W151" s="28"/>
    </row>
    <row r="152" spans="1:23" s="23" customFormat="1" ht="24" thickBot="1">
      <c r="A152" s="96">
        <v>1</v>
      </c>
      <c r="B152" s="97" t="s">
        <v>220</v>
      </c>
      <c r="C152" s="98"/>
      <c r="D152" s="97" t="s">
        <v>221</v>
      </c>
      <c r="E152" s="99">
        <v>0</v>
      </c>
      <c r="F152" s="100">
        <v>0</v>
      </c>
      <c r="G152" s="210">
        <v>0</v>
      </c>
      <c r="H152" s="211">
        <v>0</v>
      </c>
      <c r="I152" s="100">
        <f>J152+K152</f>
        <v>0</v>
      </c>
      <c r="J152" s="206">
        <v>0</v>
      </c>
      <c r="K152" s="206">
        <v>0</v>
      </c>
      <c r="L152" s="99">
        <v>0</v>
      </c>
      <c r="M152" s="99">
        <v>0</v>
      </c>
      <c r="N152" s="99">
        <v>0</v>
      </c>
      <c r="O152" s="100">
        <v>34</v>
      </c>
      <c r="P152" s="101">
        <v>1</v>
      </c>
      <c r="Q152" s="100"/>
      <c r="R152" s="100">
        <v>0</v>
      </c>
      <c r="S152" s="100">
        <v>2</v>
      </c>
      <c r="T152" s="99">
        <v>0</v>
      </c>
      <c r="U152" s="99">
        <v>0</v>
      </c>
      <c r="V152" s="102"/>
      <c r="W152" s="29"/>
    </row>
    <row r="153" spans="1:23" s="168" customFormat="1" ht="24" thickBot="1">
      <c r="A153" s="353" t="s">
        <v>1</v>
      </c>
      <c r="B153" s="354"/>
      <c r="C153" s="354"/>
      <c r="D153" s="355"/>
      <c r="E153" s="160">
        <f t="shared" ref="E153:W153" si="50">SUM(E152)</f>
        <v>0</v>
      </c>
      <c r="F153" s="160">
        <f t="shared" si="50"/>
        <v>0</v>
      </c>
      <c r="G153" s="160">
        <v>0</v>
      </c>
      <c r="H153" s="160">
        <v>0</v>
      </c>
      <c r="I153" s="160">
        <f t="shared" si="50"/>
        <v>0</v>
      </c>
      <c r="J153" s="160">
        <f t="shared" si="50"/>
        <v>0</v>
      </c>
      <c r="K153" s="160">
        <f t="shared" si="50"/>
        <v>0</v>
      </c>
      <c r="L153" s="160">
        <f t="shared" si="50"/>
        <v>0</v>
      </c>
      <c r="M153" s="160">
        <f t="shared" si="50"/>
        <v>0</v>
      </c>
      <c r="N153" s="160">
        <f t="shared" si="50"/>
        <v>0</v>
      </c>
      <c r="O153" s="160">
        <f t="shared" si="50"/>
        <v>34</v>
      </c>
      <c r="P153" s="160">
        <f t="shared" si="50"/>
        <v>1</v>
      </c>
      <c r="Q153" s="160">
        <f t="shared" si="50"/>
        <v>0</v>
      </c>
      <c r="R153" s="160">
        <f t="shared" si="50"/>
        <v>0</v>
      </c>
      <c r="S153" s="160">
        <f t="shared" si="50"/>
        <v>2</v>
      </c>
      <c r="T153" s="160">
        <f t="shared" si="50"/>
        <v>0</v>
      </c>
      <c r="U153" s="160">
        <f t="shared" si="50"/>
        <v>0</v>
      </c>
      <c r="V153" s="160">
        <f t="shared" si="50"/>
        <v>0</v>
      </c>
      <c r="W153" s="167">
        <f t="shared" si="50"/>
        <v>0</v>
      </c>
    </row>
    <row r="154" spans="1:23" ht="33.75" customHeight="1" thickBot="1">
      <c r="A154" s="345" t="s">
        <v>1</v>
      </c>
      <c r="B154" s="346"/>
      <c r="C154" s="346"/>
      <c r="D154" s="347"/>
      <c r="E154" s="203">
        <f t="shared" ref="E154:W154" si="51">SUM(E153,E151,E149,E147,E145,E143,E141,E124,E109,E90,E75,E70,E48,E22)</f>
        <v>6022</v>
      </c>
      <c r="F154" s="203">
        <f t="shared" si="51"/>
        <v>420</v>
      </c>
      <c r="G154" s="203">
        <v>343</v>
      </c>
      <c r="H154" s="203">
        <v>84</v>
      </c>
      <c r="I154" s="203">
        <f t="shared" si="51"/>
        <v>428</v>
      </c>
      <c r="J154" s="203">
        <f t="shared" si="51"/>
        <v>343</v>
      </c>
      <c r="K154" s="203">
        <f t="shared" si="51"/>
        <v>85</v>
      </c>
      <c r="L154" s="203">
        <f t="shared" si="51"/>
        <v>8</v>
      </c>
      <c r="M154" s="203">
        <f t="shared" si="51"/>
        <v>8</v>
      </c>
      <c r="N154" s="203">
        <f t="shared" si="51"/>
        <v>0</v>
      </c>
      <c r="O154" s="203">
        <f t="shared" si="51"/>
        <v>2850</v>
      </c>
      <c r="P154" s="203">
        <f t="shared" si="51"/>
        <v>11306</v>
      </c>
      <c r="Q154" s="203">
        <f t="shared" si="51"/>
        <v>0</v>
      </c>
      <c r="R154" s="203">
        <f t="shared" si="51"/>
        <v>0</v>
      </c>
      <c r="S154" s="203">
        <f t="shared" si="51"/>
        <v>162</v>
      </c>
      <c r="T154" s="203">
        <f t="shared" si="51"/>
        <v>0</v>
      </c>
      <c r="U154" s="203">
        <f t="shared" si="51"/>
        <v>19544</v>
      </c>
      <c r="V154" s="203">
        <f t="shared" si="51"/>
        <v>0</v>
      </c>
      <c r="W154" s="36">
        <f t="shared" si="51"/>
        <v>144.69999999999999</v>
      </c>
    </row>
    <row r="155" spans="1:23" ht="15.75">
      <c r="P155" s="24"/>
      <c r="Q155" s="24" t="s">
        <v>222</v>
      </c>
      <c r="R155" s="24" t="s">
        <v>223</v>
      </c>
      <c r="S155" s="24" t="s">
        <v>224</v>
      </c>
      <c r="T155" s="24" t="s">
        <v>225</v>
      </c>
      <c r="U155" s="24"/>
    </row>
    <row r="156" spans="1:23">
      <c r="H156" s="17"/>
      <c r="P156" s="17"/>
    </row>
  </sheetData>
  <autoFilter ref="A9:W155"/>
  <mergeCells count="54">
    <mergeCell ref="U110:U123"/>
    <mergeCell ref="V110:V123"/>
    <mergeCell ref="U125:U140"/>
    <mergeCell ref="V125:V140"/>
    <mergeCell ref="U71:U74"/>
    <mergeCell ref="V71:V74"/>
    <mergeCell ref="U76:U89"/>
    <mergeCell ref="V76:V89"/>
    <mergeCell ref="U91:U108"/>
    <mergeCell ref="V91:V108"/>
    <mergeCell ref="U23:U47"/>
    <mergeCell ref="V23:V47"/>
    <mergeCell ref="U49:U69"/>
    <mergeCell ref="V49:V69"/>
    <mergeCell ref="A2:V2"/>
    <mergeCell ref="U10:U21"/>
    <mergeCell ref="V10:V21"/>
    <mergeCell ref="A3:V3"/>
    <mergeCell ref="A4:V4"/>
    <mergeCell ref="A5:V5"/>
    <mergeCell ref="A6:V6"/>
    <mergeCell ref="A7:C7"/>
    <mergeCell ref="R7:T7"/>
    <mergeCell ref="Q8:Q9"/>
    <mergeCell ref="R8:R9"/>
    <mergeCell ref="U8:U9"/>
    <mergeCell ref="V8:V9"/>
    <mergeCell ref="T8:T9"/>
    <mergeCell ref="S8:S9"/>
    <mergeCell ref="P8:P9"/>
    <mergeCell ref="L8:N8"/>
    <mergeCell ref="O8:O9"/>
    <mergeCell ref="I8:K8"/>
    <mergeCell ref="F8:H8"/>
    <mergeCell ref="A75:D75"/>
    <mergeCell ref="A70:D70"/>
    <mergeCell ref="A48:D48"/>
    <mergeCell ref="A8:A9"/>
    <mergeCell ref="C8:C9"/>
    <mergeCell ref="E8:E9"/>
    <mergeCell ref="A154:D154"/>
    <mergeCell ref="A22:D22"/>
    <mergeCell ref="B8:B9"/>
    <mergeCell ref="D8:D9"/>
    <mergeCell ref="A141:D141"/>
    <mergeCell ref="A124:D124"/>
    <mergeCell ref="A109:D109"/>
    <mergeCell ref="A90:D90"/>
    <mergeCell ref="A143:D143"/>
    <mergeCell ref="A145:D145"/>
    <mergeCell ref="A147:D147"/>
    <mergeCell ref="A149:D149"/>
    <mergeCell ref="A151:D151"/>
    <mergeCell ref="A153:D153"/>
  </mergeCells>
  <printOptions horizontalCentered="1"/>
  <pageMargins left="0.2" right="0.2" top="0.2" bottom="0.2" header="0" footer="0"/>
  <pageSetup paperSize="9" scale="75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Corona Records</vt:lpstr>
      <vt:lpstr>Sum</vt:lpstr>
      <vt:lpstr>Quarantine</vt:lpstr>
      <vt:lpstr>'Corona Records'!Print_Area</vt:lpstr>
      <vt:lpstr>'Corona Records'!Print_Titles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2020-07-18T09:16:03Z</dcterms:modified>
</cp:coreProperties>
</file>